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695"/>
  </bookViews>
  <sheets>
    <sheet name="खर्च" sheetId="1" r:id="rId1"/>
  </sheets>
  <externalReferences>
    <externalReference r:id="rId2"/>
  </externalReferences>
  <definedNames>
    <definedName name="_xlnm._FilterDatabase" localSheetId="0" hidden="1">खर्च!$A$1:$M$26</definedName>
    <definedName name="_xlnm.Database" localSheetId="0">#REF!</definedName>
    <definedName name="_xlnm.Database">#REF!</definedName>
    <definedName name="JR_PAGE_ANCHOR_0_1">#REF!</definedName>
    <definedName name="_xlnm.Print_Area" localSheetId="0">खर्च!$A$1:$L$26</definedName>
  </definedNames>
  <calcPr calcId="124519"/>
</workbook>
</file>

<file path=xl/calcChain.xml><?xml version="1.0" encoding="utf-8"?>
<calcChain xmlns="http://schemas.openxmlformats.org/spreadsheetml/2006/main">
  <c r="G26" i="1"/>
  <c r="J25"/>
  <c r="H25"/>
  <c r="E25"/>
  <c r="F25" s="1"/>
  <c r="G24"/>
  <c r="D24"/>
  <c r="D26" s="1"/>
  <c r="J26" s="1"/>
  <c r="J23"/>
  <c r="H23"/>
  <c r="K23" s="1"/>
  <c r="L23" s="1"/>
  <c r="E23"/>
  <c r="F23" s="1"/>
  <c r="J22"/>
  <c r="M22" s="1"/>
  <c r="H22"/>
  <c r="I22" s="1"/>
  <c r="E22"/>
  <c r="F22" s="1"/>
  <c r="J21"/>
  <c r="I21"/>
  <c r="H21"/>
  <c r="E21"/>
  <c r="K21" s="1"/>
  <c r="L21" s="1"/>
  <c r="J20"/>
  <c r="H20"/>
  <c r="I20" s="1"/>
  <c r="F20"/>
  <c r="E20"/>
  <c r="J19"/>
  <c r="M19" s="1"/>
  <c r="I19"/>
  <c r="H19"/>
  <c r="K19" s="1"/>
  <c r="L19" s="1"/>
  <c r="E19"/>
  <c r="F19" s="1"/>
  <c r="K18"/>
  <c r="L18" s="1"/>
  <c r="J18"/>
  <c r="H18"/>
  <c r="I18" s="1"/>
  <c r="E18"/>
  <c r="F18" s="1"/>
  <c r="J17"/>
  <c r="H17"/>
  <c r="I17" s="1"/>
  <c r="F17"/>
  <c r="E17"/>
  <c r="J16"/>
  <c r="M16" s="1"/>
  <c r="I16"/>
  <c r="H16"/>
  <c r="K16" s="1"/>
  <c r="L16" s="1"/>
  <c r="E16"/>
  <c r="F16" s="1"/>
  <c r="K15"/>
  <c r="L15" s="1"/>
  <c r="J15"/>
  <c r="H15"/>
  <c r="I15" s="1"/>
  <c r="E15"/>
  <c r="F15" s="1"/>
  <c r="J14"/>
  <c r="H14"/>
  <c r="I14" s="1"/>
  <c r="F14"/>
  <c r="E14"/>
  <c r="J13"/>
  <c r="M13" s="1"/>
  <c r="I13"/>
  <c r="H13"/>
  <c r="K13" s="1"/>
  <c r="L13" s="1"/>
  <c r="E13"/>
  <c r="F13" s="1"/>
  <c r="K12"/>
  <c r="L12" s="1"/>
  <c r="J12"/>
  <c r="H12"/>
  <c r="I12" s="1"/>
  <c r="E12"/>
  <c r="F12" s="1"/>
  <c r="J11"/>
  <c r="H11"/>
  <c r="I11" s="1"/>
  <c r="F11"/>
  <c r="E11"/>
  <c r="J10"/>
  <c r="M10" s="1"/>
  <c r="I10"/>
  <c r="H10"/>
  <c r="K10" s="1"/>
  <c r="L10" s="1"/>
  <c r="E10"/>
  <c r="F10" s="1"/>
  <c r="K9"/>
  <c r="L9" s="1"/>
  <c r="J9"/>
  <c r="H9"/>
  <c r="I9" s="1"/>
  <c r="E9"/>
  <c r="F9" s="1"/>
  <c r="J8"/>
  <c r="J24" s="1"/>
  <c r="M24" s="1"/>
  <c r="H8"/>
  <c r="I8" s="1"/>
  <c r="F8"/>
  <c r="E8"/>
  <c r="E24" s="1"/>
  <c r="F24" s="1"/>
  <c r="M17" l="1"/>
  <c r="M14"/>
  <c r="M11"/>
  <c r="M25"/>
  <c r="M23"/>
  <c r="M26"/>
  <c r="M8"/>
  <c r="M9"/>
  <c r="M12"/>
  <c r="M15"/>
  <c r="M18"/>
  <c r="F21"/>
  <c r="K25"/>
  <c r="L25" s="1"/>
  <c r="K22"/>
  <c r="L22" s="1"/>
  <c r="I23"/>
  <c r="E26"/>
  <c r="F26" s="1"/>
  <c r="K8"/>
  <c r="L8" s="1"/>
  <c r="K11"/>
  <c r="L11" s="1"/>
  <c r="K14"/>
  <c r="L14" s="1"/>
  <c r="K17"/>
  <c r="L17" s="1"/>
  <c r="K20"/>
  <c r="L20" s="1"/>
  <c r="H24"/>
  <c r="I24" l="1"/>
  <c r="K24"/>
  <c r="L24" s="1"/>
  <c r="H26"/>
  <c r="I26" l="1"/>
  <c r="K26"/>
  <c r="L26" s="1"/>
</calcChain>
</file>

<file path=xl/sharedStrings.xml><?xml version="1.0" encoding="utf-8"?>
<sst xmlns="http://schemas.openxmlformats.org/spreadsheetml/2006/main" count="39" uniqueCount="32">
  <si>
    <t>लुम्बिनी प्रदेश सरकार</t>
  </si>
  <si>
    <t>आर्थिक मामिला तथा योजना मन्त्रालय</t>
  </si>
  <si>
    <t>प्रदेश लेखा नियन्त्रक कार्यालय</t>
  </si>
  <si>
    <t>लुम्बिनी प्रदेश</t>
  </si>
  <si>
    <t>आ.व.२०8१/८२ को आश्विन मसान्तसम्मको मन्त्रालयगत खर्चको विवरण (सुरु विनियोजनका आधारमा)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</si>
  <si>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</si>
  <si>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</si>
  <si>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</si>
  <si>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</si>
  <si>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</si>
  <si>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जम्मा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</si>
  <si>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</si>
  <si>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</si>
  <si>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</si>
  <si>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</si>
  <si>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</si>
  <si>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मुख्यमन्त्री तथा मन्त्रिपरिषद्को कार्यालय</t>
  </si>
  <si>
    <t>आर्थिक मामिला मन्त्रालय</t>
  </si>
  <si>
    <t>उद्योग, पर्यटन तथा यातायात व्यवस्था मन्त्रालय</t>
  </si>
  <si>
    <t>उर्जा, जलस्रोत तथा सिंचाई मन्त्रालय</t>
  </si>
  <si>
    <t>महिला, बालबालिका तथा जेष्ठ नागरिक मन्त्रालय</t>
  </si>
  <si>
    <t>कृषि तथा भूमि व्यवस्था मन्त्रालय</t>
  </si>
  <si>
    <t>आन्तरिक मामिला, कानून तथा सहकारी मन्त्रालय</t>
  </si>
  <si>
    <t>वन तथा वातावरण मन्त्रालय</t>
  </si>
  <si>
    <t>भौतिक पूर्वाधार विकास मन्त्रालय</t>
  </si>
  <si>
    <t>खानेपानी, ग्रामिण तथा सहरी विकास मन्त्रालय</t>
  </si>
  <si>
    <t>सामाजिक विकास मन्त्रालय</t>
  </si>
  <si>
    <t>स्वास्थ्य मन्त्रालय</t>
  </si>
  <si>
    <t>प्रदेश योजना आयोग</t>
  </si>
  <si>
    <t>अर्थ - विविध</t>
  </si>
  <si>
    <t>स्थानीय तह निकासा</t>
  </si>
  <si>
    <t>कूल जम्मा</t>
  </si>
</sst>
</file>

<file path=xl/styles.xml><?xml version="1.0" encoding="utf-8"?>
<styleSheet xmlns="http://schemas.openxmlformats.org/spreadsheetml/2006/main">
  <numFmts count="1">
    <numFmt numFmtId="164" formatCode="#,##0.00#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b/>
      <sz val="11"/>
      <color theme="1"/>
      <name val="Kalimati"/>
      <charset val="1"/>
    </font>
    <font>
      <b/>
      <sz val="12"/>
      <color theme="1"/>
      <name val="Kalimati"/>
      <charset val="1"/>
    </font>
    <font>
      <b/>
      <sz val="9"/>
      <color theme="1"/>
      <name val="Kalimati"/>
      <charset val="1"/>
    </font>
    <font>
      <sz val="10"/>
      <color rgb="FF000000"/>
      <name val="Kalimati"/>
      <charset val="1"/>
    </font>
    <font>
      <sz val="12"/>
      <color theme="1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theme="1"/>
      <name val="Calibri"/>
      <charset val="134"/>
    </font>
    <font>
      <sz val="10"/>
      <name val="Arial"/>
      <charset val="13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 applyAlignment="0"/>
    <xf numFmtId="0" fontId="13" fillId="0" borderId="0"/>
  </cellStyleXfs>
  <cellXfs count="27">
    <xf numFmtId="0" fontId="0" fillId="0" borderId="0" xfId="0"/>
    <xf numFmtId="0" fontId="3" fillId="0" borderId="0" xfId="1" applyFont="1" applyAlignment="1" applyProtection="1">
      <alignment horizontal="center" wrapText="1"/>
      <protection locked="0"/>
    </xf>
    <xf numFmtId="0" fontId="4" fillId="0" borderId="0" xfId="1" applyFont="1" applyAlignment="1" applyProtection="1">
      <alignment wrapText="1"/>
      <protection locked="0"/>
    </xf>
    <xf numFmtId="0" fontId="5" fillId="0" borderId="0" xfId="1" applyFont="1" applyAlignment="1" applyProtection="1">
      <alignment horizontal="center" wrapText="1"/>
      <protection locked="0"/>
    </xf>
    <xf numFmtId="0" fontId="6" fillId="0" borderId="0" xfId="1" applyFont="1" applyAlignment="1" applyProtection="1">
      <alignment horizontal="center" wrapText="1"/>
      <protection locked="0"/>
    </xf>
    <xf numFmtId="0" fontId="3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7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left" wrapText="1"/>
      <protection locked="0"/>
    </xf>
    <xf numFmtId="4" fontId="4" fillId="0" borderId="1" xfId="1" applyNumberFormat="1" applyFont="1" applyBorder="1" applyAlignment="1" applyProtection="1">
      <alignment horizontal="right" vertical="center" wrapText="1"/>
      <protection locked="0"/>
    </xf>
    <xf numFmtId="4" fontId="4" fillId="0" borderId="1" xfId="1" applyNumberFormat="1" applyFont="1" applyBorder="1" applyAlignment="1">
      <alignment horizontal="right" vertical="center" wrapText="1"/>
    </xf>
    <xf numFmtId="2" fontId="4" fillId="0" borderId="0" xfId="1" applyNumberFormat="1" applyFont="1" applyAlignment="1" applyProtection="1">
      <alignment vertical="center" wrapText="1"/>
      <protection locked="0"/>
    </xf>
    <xf numFmtId="4" fontId="4" fillId="0" borderId="0" xfId="1" applyNumberFormat="1" applyFont="1" applyAlignment="1" applyProtection="1">
      <alignment vertical="center" wrapText="1"/>
      <protection locked="0"/>
    </xf>
    <xf numFmtId="4" fontId="4" fillId="0" borderId="2" xfId="1" applyNumberFormat="1" applyFont="1" applyBorder="1" applyAlignment="1" applyProtection="1">
      <alignment horizontal="right" vertical="center" wrapText="1"/>
      <protection locked="0"/>
    </xf>
    <xf numFmtId="164" fontId="8" fillId="0" borderId="1" xfId="2" applyNumberFormat="1" applyFont="1" applyBorder="1" applyAlignment="1">
      <alignment horizontal="right" vertical="center" wrapText="1"/>
    </xf>
    <xf numFmtId="0" fontId="3" fillId="0" borderId="1" xfId="1" applyFont="1" applyBorder="1" applyAlignment="1" applyProtection="1">
      <alignment horizontal="left" wrapText="1"/>
      <protection locked="0"/>
    </xf>
    <xf numFmtId="4" fontId="3" fillId="0" borderId="1" xfId="1" applyNumberFormat="1" applyFont="1" applyBorder="1" applyAlignment="1">
      <alignment horizontal="right" vertical="center" wrapText="1"/>
    </xf>
    <xf numFmtId="0" fontId="4" fillId="0" borderId="0" xfId="1" applyFont="1" applyAlignment="1" applyProtection="1">
      <alignment horizontal="center" wrapText="1"/>
      <protection locked="0"/>
    </xf>
    <xf numFmtId="4" fontId="4" fillId="0" borderId="0" xfId="1" applyNumberFormat="1" applyFont="1" applyAlignment="1" applyProtection="1">
      <alignment wrapText="1"/>
      <protection locked="0"/>
    </xf>
    <xf numFmtId="0" fontId="4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4" fontId="4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3"/>
    <cellStyle name="Normal 2 2" xfId="1"/>
    <cellStyle name="Normal 3" xfId="4"/>
    <cellStyle name="Normal 4" xfId="5"/>
    <cellStyle name="Normal 5" xfId="6"/>
    <cellStyle name="Normal 6" xfId="7"/>
    <cellStyle name="Normal 7" xfId="8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w%20folder\&#2360;&#2306;&#2330;&#2367;&#2340;%20&#2325;&#2379;&#2359;&#2325;&#2379;%20&#2309;&#2357;&#2360;&#2381;&#2341;&#2366;%20&#2310;&#2358;&#2381;&#2357;&#2367;&#2344;%20&#2408;&#2406;&#2414;&#2407;-&#2414;&#240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राजस्व अनुमान र प्रगति"/>
      <sheetName val="खर्च"/>
      <sheetName val="कोष"/>
      <sheetName val="data   "/>
      <sheetName val="Report2005"/>
    </sheetNames>
    <sheetDataSet>
      <sheetData sheetId="0"/>
      <sheetData sheetId="1"/>
      <sheetData sheetId="2"/>
      <sheetData sheetId="3"/>
      <sheetData sheetId="4">
        <row r="8">
          <cell r="E8">
            <v>39655618</v>
          </cell>
          <cell r="F8">
            <v>5489872</v>
          </cell>
        </row>
        <row r="9">
          <cell r="E9">
            <v>19820021.899999999</v>
          </cell>
          <cell r="F9">
            <v>499420</v>
          </cell>
        </row>
        <row r="10">
          <cell r="E10">
            <v>42417281.310000002</v>
          </cell>
          <cell r="F10">
            <v>643415</v>
          </cell>
        </row>
        <row r="11">
          <cell r="E11">
            <v>10242149.25</v>
          </cell>
          <cell r="F11">
            <v>0</v>
          </cell>
        </row>
        <row r="12">
          <cell r="E12">
            <v>61504138.740000002</v>
          </cell>
          <cell r="F12">
            <v>6346706.2999999998</v>
          </cell>
        </row>
        <row r="13">
          <cell r="E13">
            <v>44748826.259999998</v>
          </cell>
          <cell r="F13">
            <v>237942759.78</v>
          </cell>
        </row>
        <row r="14">
          <cell r="E14">
            <v>1869342.92</v>
          </cell>
          <cell r="F14">
            <v>0</v>
          </cell>
        </row>
        <row r="15">
          <cell r="E15">
            <v>122503221.17</v>
          </cell>
          <cell r="F15">
            <v>10254781.449999999</v>
          </cell>
        </row>
        <row r="16">
          <cell r="E16">
            <v>15829575.33</v>
          </cell>
          <cell r="F16">
            <v>0</v>
          </cell>
        </row>
        <row r="17">
          <cell r="E17">
            <v>180488987.41</v>
          </cell>
          <cell r="F17">
            <v>17769127</v>
          </cell>
        </row>
        <row r="18">
          <cell r="E18">
            <v>71809964.599999994</v>
          </cell>
          <cell r="F18">
            <v>566284057.88999999</v>
          </cell>
        </row>
        <row r="19">
          <cell r="E19">
            <v>34708011.280000001</v>
          </cell>
          <cell r="F19">
            <v>468478399</v>
          </cell>
        </row>
        <row r="20">
          <cell r="E20">
            <v>159505672.22</v>
          </cell>
          <cell r="F20">
            <v>13003286.17</v>
          </cell>
        </row>
        <row r="21">
          <cell r="E21">
            <v>429843167.62</v>
          </cell>
          <cell r="F21">
            <v>668550992</v>
          </cell>
        </row>
        <row r="22">
          <cell r="E22">
            <v>2317187.8199999998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443423696.89999998</v>
          </cell>
          <cell r="F2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N27"/>
  <sheetViews>
    <sheetView tabSelected="1" view="pageBreakPreview" topLeftCell="D1" zoomScale="90" workbookViewId="0">
      <selection activeCell="J13" sqref="J13"/>
    </sheetView>
  </sheetViews>
  <sheetFormatPr defaultColWidth="9.140625" defaultRowHeight="19.5"/>
  <cols>
    <col min="1" max="1" width="6.28515625" style="21" bestFit="1" customWidth="1"/>
    <col min="2" max="2" width="12.85546875" style="21" bestFit="1" customWidth="1"/>
    <col min="3" max="3" width="39.140625" style="8" bestFit="1" customWidth="1"/>
    <col min="4" max="4" width="25.28515625" style="2" bestFit="1" customWidth="1"/>
    <col min="5" max="5" width="23.42578125" style="2" bestFit="1" customWidth="1"/>
    <col min="6" max="6" width="8.5703125" style="21" bestFit="1" customWidth="1"/>
    <col min="7" max="7" width="25.28515625" style="2" bestFit="1" customWidth="1"/>
    <col min="8" max="8" width="23.42578125" style="2" bestFit="1" customWidth="1"/>
    <col min="9" max="9" width="7.7109375" style="21" bestFit="1" customWidth="1"/>
    <col min="10" max="10" width="25.28515625" style="2" bestFit="1" customWidth="1"/>
    <col min="11" max="11" width="23.42578125" style="2" bestFit="1" customWidth="1"/>
    <col min="12" max="12" width="7.7109375" style="21" bestFit="1" customWidth="1"/>
    <col min="13" max="13" width="9.140625" style="2" hidden="1" customWidth="1"/>
    <col min="14" max="14" width="16" style="2" customWidth="1"/>
    <col min="15" max="16384" width="9.140625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3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23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9.5" customHeight="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23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s="8" customFormat="1" ht="30" customHeight="1">
      <c r="A6" s="5" t="s">
        <v>5</v>
      </c>
      <c r="B6" s="6" t="s">
        <v>6</v>
      </c>
      <c r="C6" s="5" t="s">
        <v>7</v>
      </c>
      <c r="D6" s="7" t="s">
        <v>8</v>
      </c>
      <c r="E6" s="7"/>
      <c r="F6" s="7"/>
      <c r="G6" s="7" t="s">
        <v>9</v>
      </c>
      <c r="H6" s="7"/>
      <c r="I6" s="7"/>
      <c r="J6" s="7" t="s">
        <v>10</v>
      </c>
      <c r="K6" s="7"/>
      <c r="L6" s="7"/>
    </row>
    <row r="7" spans="1:14" s="8" customFormat="1">
      <c r="A7" s="5"/>
      <c r="B7" s="9"/>
      <c r="C7" s="5"/>
      <c r="D7" s="10" t="s">
        <v>11</v>
      </c>
      <c r="E7" s="11" t="s">
        <v>12</v>
      </c>
      <c r="F7" s="11" t="s">
        <v>13</v>
      </c>
      <c r="G7" s="10" t="s">
        <v>11</v>
      </c>
      <c r="H7" s="11" t="s">
        <v>12</v>
      </c>
      <c r="I7" s="11" t="s">
        <v>13</v>
      </c>
      <c r="J7" s="10" t="s">
        <v>11</v>
      </c>
      <c r="K7" s="11" t="s">
        <v>12</v>
      </c>
      <c r="L7" s="11" t="s">
        <v>13</v>
      </c>
    </row>
    <row r="8" spans="1:14" s="8" customFormat="1" ht="30.75" customHeight="1">
      <c r="A8" s="23">
        <v>1</v>
      </c>
      <c r="B8" s="23">
        <v>202</v>
      </c>
      <c r="C8" s="12" t="s">
        <v>14</v>
      </c>
      <c r="D8" s="18">
        <v>225000000</v>
      </c>
      <c r="E8" s="13">
        <f>[1]Report2005!E8</f>
        <v>39655618</v>
      </c>
      <c r="F8" s="25">
        <f>E8/D8*100</f>
        <v>17.624719111111112</v>
      </c>
      <c r="G8" s="13">
        <v>50000000</v>
      </c>
      <c r="H8" s="13">
        <f>[1]Report2005!F8</f>
        <v>5489872</v>
      </c>
      <c r="I8" s="25">
        <f t="shared" ref="I8:I26" si="0">H8/G8*100</f>
        <v>10.979744</v>
      </c>
      <c r="J8" s="14">
        <f>D8+G8</f>
        <v>275000000</v>
      </c>
      <c r="K8" s="14">
        <f>H8+E8</f>
        <v>45145490</v>
      </c>
      <c r="L8" s="25">
        <f>K8/J8*100</f>
        <v>16.41654181818182</v>
      </c>
      <c r="M8" s="15">
        <f t="shared" ref="M8:M26" si="1">J8/J$26*100</f>
        <v>0.70567102899666412</v>
      </c>
      <c r="N8" s="16"/>
    </row>
    <row r="9" spans="1:14" s="8" customFormat="1" ht="30.75" customHeight="1">
      <c r="A9" s="23">
        <v>2</v>
      </c>
      <c r="B9" s="23">
        <v>210</v>
      </c>
      <c r="C9" s="12" t="s">
        <v>15</v>
      </c>
      <c r="D9" s="18">
        <v>83000000</v>
      </c>
      <c r="E9" s="13">
        <f>[1]Report2005!E9</f>
        <v>19820021.899999999</v>
      </c>
      <c r="F9" s="25">
        <f t="shared" ref="F9:F26" si="2">E9/D9*100</f>
        <v>23.879544457831322</v>
      </c>
      <c r="G9" s="13">
        <v>7000000</v>
      </c>
      <c r="H9" s="13">
        <f>[1]Report2005!F9</f>
        <v>499420</v>
      </c>
      <c r="I9" s="25">
        <f t="shared" si="0"/>
        <v>7.1345714285714292</v>
      </c>
      <c r="J9" s="14">
        <f t="shared" ref="J9:J23" si="3">D9+G9</f>
        <v>90000000</v>
      </c>
      <c r="K9" s="14">
        <f t="shared" ref="K9:K26" si="4">H9+E9</f>
        <v>20319441.899999999</v>
      </c>
      <c r="L9" s="25">
        <f t="shared" ref="L9:L24" si="5">K9/J9*100</f>
        <v>22.577157666666665</v>
      </c>
      <c r="M9" s="15">
        <f t="shared" si="1"/>
        <v>0.23094688221709006</v>
      </c>
      <c r="N9" s="16"/>
    </row>
    <row r="10" spans="1:14" s="8" customFormat="1" ht="30.75" customHeight="1">
      <c r="A10" s="23">
        <v>3</v>
      </c>
      <c r="B10" s="23">
        <v>301</v>
      </c>
      <c r="C10" s="12" t="s">
        <v>16</v>
      </c>
      <c r="D10" s="18">
        <v>606705000</v>
      </c>
      <c r="E10" s="13">
        <f>[1]Report2005!E10</f>
        <v>42417281.310000002</v>
      </c>
      <c r="F10" s="25">
        <f t="shared" si="2"/>
        <v>6.9914177911835242</v>
      </c>
      <c r="G10" s="13">
        <v>39200000</v>
      </c>
      <c r="H10" s="13">
        <f>[1]Report2005!F10</f>
        <v>643415</v>
      </c>
      <c r="I10" s="25">
        <f t="shared" si="0"/>
        <v>1.6413647959183673</v>
      </c>
      <c r="J10" s="14">
        <f t="shared" si="3"/>
        <v>645905000</v>
      </c>
      <c r="K10" s="14">
        <f t="shared" si="4"/>
        <v>43060696.310000002</v>
      </c>
      <c r="L10" s="25">
        <f t="shared" si="5"/>
        <v>6.6667228632693671</v>
      </c>
      <c r="M10" s="15">
        <f t="shared" si="1"/>
        <v>1.6574416217603285</v>
      </c>
      <c r="N10" s="16"/>
    </row>
    <row r="11" spans="1:14" s="8" customFormat="1" ht="30.75" customHeight="1">
      <c r="A11" s="23">
        <v>4</v>
      </c>
      <c r="B11" s="23">
        <v>305</v>
      </c>
      <c r="C11" s="12" t="s">
        <v>17</v>
      </c>
      <c r="D11" s="18">
        <v>95000000</v>
      </c>
      <c r="E11" s="13">
        <f>[1]Report2005!E11</f>
        <v>10242149.25</v>
      </c>
      <c r="F11" s="25">
        <f t="shared" si="2"/>
        <v>10.781209736842106</v>
      </c>
      <c r="G11" s="13">
        <v>5000000</v>
      </c>
      <c r="H11" s="13">
        <f>[1]Report2005!F11</f>
        <v>0</v>
      </c>
      <c r="I11" s="25">
        <f t="shared" si="0"/>
        <v>0</v>
      </c>
      <c r="J11" s="14">
        <f t="shared" si="3"/>
        <v>100000000</v>
      </c>
      <c r="K11" s="14">
        <f t="shared" si="4"/>
        <v>10242149.25</v>
      </c>
      <c r="L11" s="25">
        <f t="shared" si="5"/>
        <v>10.242149250000001</v>
      </c>
      <c r="M11" s="15">
        <f t="shared" si="1"/>
        <v>0.25660764690787785</v>
      </c>
      <c r="N11" s="16"/>
    </row>
    <row r="12" spans="1:14" s="8" customFormat="1" ht="30.75" customHeight="1">
      <c r="A12" s="23">
        <v>5</v>
      </c>
      <c r="B12" s="23">
        <v>307</v>
      </c>
      <c r="C12" s="12" t="s">
        <v>18</v>
      </c>
      <c r="D12" s="18">
        <v>624793000</v>
      </c>
      <c r="E12" s="13">
        <f>[1]Report2005!E12</f>
        <v>61504138.740000002</v>
      </c>
      <c r="F12" s="25">
        <f t="shared" si="2"/>
        <v>9.8439225055338344</v>
      </c>
      <c r="G12" s="13">
        <v>819910000</v>
      </c>
      <c r="H12" s="13">
        <f>[1]Report2005!F12</f>
        <v>6346706.2999999998</v>
      </c>
      <c r="I12" s="25">
        <f t="shared" si="0"/>
        <v>0.77407353246087984</v>
      </c>
      <c r="J12" s="14">
        <f t="shared" si="3"/>
        <v>1444703000</v>
      </c>
      <c r="K12" s="14">
        <f t="shared" si="4"/>
        <v>67850845.040000007</v>
      </c>
      <c r="L12" s="25">
        <f t="shared" si="5"/>
        <v>4.6965255170093787</v>
      </c>
      <c r="M12" s="15">
        <f t="shared" si="1"/>
        <v>3.7072183731075188</v>
      </c>
      <c r="N12" s="16"/>
    </row>
    <row r="13" spans="1:14" s="8" customFormat="1" ht="30.75" customHeight="1">
      <c r="A13" s="23">
        <v>6</v>
      </c>
      <c r="B13" s="23">
        <v>308</v>
      </c>
      <c r="C13" s="12" t="s">
        <v>19</v>
      </c>
      <c r="D13" s="18">
        <v>259500000</v>
      </c>
      <c r="E13" s="13">
        <f>[1]Report2005!E13</f>
        <v>44748826.259999998</v>
      </c>
      <c r="F13" s="25">
        <f t="shared" si="2"/>
        <v>17.244249040462428</v>
      </c>
      <c r="G13" s="13">
        <v>3011400000</v>
      </c>
      <c r="H13" s="13">
        <f>[1]Report2005!F13</f>
        <v>237942759.78</v>
      </c>
      <c r="I13" s="25">
        <f t="shared" si="0"/>
        <v>7.9014000059772869</v>
      </c>
      <c r="J13" s="14">
        <f t="shared" si="3"/>
        <v>3270900000</v>
      </c>
      <c r="K13" s="14">
        <f t="shared" si="4"/>
        <v>282691586.04000002</v>
      </c>
      <c r="L13" s="25">
        <f t="shared" si="5"/>
        <v>8.642623927359443</v>
      </c>
      <c r="M13" s="15">
        <f t="shared" si="1"/>
        <v>8.3933795227097754</v>
      </c>
      <c r="N13" s="16"/>
    </row>
    <row r="14" spans="1:14" s="8" customFormat="1" ht="30.75" customHeight="1">
      <c r="A14" s="23">
        <v>7</v>
      </c>
      <c r="B14" s="23">
        <v>311</v>
      </c>
      <c r="C14" s="12" t="s">
        <v>20</v>
      </c>
      <c r="D14" s="18">
        <v>169000000</v>
      </c>
      <c r="E14" s="13">
        <f>[1]Report2005!E14</f>
        <v>1869342.92</v>
      </c>
      <c r="F14" s="25">
        <f t="shared" si="2"/>
        <v>1.1061200710059171</v>
      </c>
      <c r="G14" s="13">
        <v>11500000</v>
      </c>
      <c r="H14" s="13">
        <f>[1]Report2005!F14</f>
        <v>0</v>
      </c>
      <c r="I14" s="25">
        <f t="shared" si="0"/>
        <v>0</v>
      </c>
      <c r="J14" s="14">
        <f t="shared" si="3"/>
        <v>180500000</v>
      </c>
      <c r="K14" s="14">
        <f t="shared" si="4"/>
        <v>1869342.92</v>
      </c>
      <c r="L14" s="25">
        <f t="shared" si="5"/>
        <v>1.0356470470914128</v>
      </c>
      <c r="M14" s="15">
        <f t="shared" si="1"/>
        <v>0.46317680266871952</v>
      </c>
      <c r="N14" s="16"/>
    </row>
    <row r="15" spans="1:14" s="8" customFormat="1" ht="30.75" customHeight="1">
      <c r="A15" s="23">
        <v>8</v>
      </c>
      <c r="B15" s="23">
        <v>312</v>
      </c>
      <c r="C15" s="12" t="s">
        <v>21</v>
      </c>
      <c r="D15" s="18">
        <v>1381850000</v>
      </c>
      <c r="E15" s="13">
        <f>[1]Report2005!E15</f>
        <v>122503221.17</v>
      </c>
      <c r="F15" s="25">
        <f t="shared" si="2"/>
        <v>8.8651605579476787</v>
      </c>
      <c r="G15" s="13">
        <v>97200000</v>
      </c>
      <c r="H15" s="13">
        <f>[1]Report2005!F15</f>
        <v>10254781.449999999</v>
      </c>
      <c r="I15" s="25">
        <f t="shared" si="0"/>
        <v>10.550186676954731</v>
      </c>
      <c r="J15" s="14">
        <f t="shared" si="3"/>
        <v>1479050000</v>
      </c>
      <c r="K15" s="14">
        <f t="shared" si="4"/>
        <v>132758002.62</v>
      </c>
      <c r="L15" s="25">
        <f t="shared" si="5"/>
        <v>8.9758968675839235</v>
      </c>
      <c r="M15" s="15">
        <f t="shared" si="1"/>
        <v>3.7953554015909678</v>
      </c>
      <c r="N15" s="16"/>
    </row>
    <row r="16" spans="1:14" s="8" customFormat="1" ht="30.75" customHeight="1">
      <c r="A16" s="23">
        <v>9</v>
      </c>
      <c r="B16" s="23">
        <v>314</v>
      </c>
      <c r="C16" s="12" t="s">
        <v>22</v>
      </c>
      <c r="D16" s="18">
        <v>280511000</v>
      </c>
      <c r="E16" s="13">
        <f>[1]Report2005!E16</f>
        <v>15829575.33</v>
      </c>
      <c r="F16" s="25">
        <f t="shared" si="2"/>
        <v>5.6431210647710781</v>
      </c>
      <c r="G16" s="13">
        <v>177400000</v>
      </c>
      <c r="H16" s="13">
        <f>[1]Report2005!F16</f>
        <v>0</v>
      </c>
      <c r="I16" s="25">
        <f t="shared" si="0"/>
        <v>0</v>
      </c>
      <c r="J16" s="14">
        <f t="shared" si="3"/>
        <v>457911000</v>
      </c>
      <c r="K16" s="14">
        <f t="shared" si="4"/>
        <v>15829575.33</v>
      </c>
      <c r="L16" s="25">
        <f t="shared" si="5"/>
        <v>3.4569109128193034</v>
      </c>
      <c r="M16" s="15">
        <f t="shared" si="1"/>
        <v>1.1750346420323325</v>
      </c>
      <c r="N16" s="16"/>
    </row>
    <row r="17" spans="1:14" s="8" customFormat="1" ht="30" customHeight="1">
      <c r="A17" s="23">
        <v>10</v>
      </c>
      <c r="B17" s="23">
        <v>329</v>
      </c>
      <c r="C17" s="12" t="s">
        <v>23</v>
      </c>
      <c r="D17" s="18">
        <v>1150429000</v>
      </c>
      <c r="E17" s="13">
        <f>[1]Report2005!E17</f>
        <v>180488987.41</v>
      </c>
      <c r="F17" s="25">
        <f t="shared" si="2"/>
        <v>15.688841937225156</v>
      </c>
      <c r="G17" s="13">
        <v>1103235000</v>
      </c>
      <c r="H17" s="13">
        <f>[1]Report2005!F17</f>
        <v>17769127</v>
      </c>
      <c r="I17" s="25">
        <f t="shared" si="0"/>
        <v>1.6106384405860947</v>
      </c>
      <c r="J17" s="14">
        <f t="shared" si="3"/>
        <v>2253664000</v>
      </c>
      <c r="K17" s="14">
        <f t="shared" si="4"/>
        <v>198258114.41</v>
      </c>
      <c r="L17" s="25">
        <f t="shared" si="5"/>
        <v>8.797146087881778</v>
      </c>
      <c r="M17" s="15">
        <f t="shared" si="1"/>
        <v>5.7830741596099564</v>
      </c>
      <c r="N17" s="16"/>
    </row>
    <row r="18" spans="1:14" s="8" customFormat="1" ht="30.75" customHeight="1">
      <c r="A18" s="23">
        <v>11</v>
      </c>
      <c r="B18" s="23">
        <v>337</v>
      </c>
      <c r="C18" s="12" t="s">
        <v>24</v>
      </c>
      <c r="D18" s="18">
        <v>451517000</v>
      </c>
      <c r="E18" s="13">
        <f>[1]Report2005!E18</f>
        <v>71809964.599999994</v>
      </c>
      <c r="F18" s="25">
        <f t="shared" si="2"/>
        <v>15.904155236679902</v>
      </c>
      <c r="G18" s="13">
        <v>10036101000</v>
      </c>
      <c r="H18" s="13">
        <f>[1]Report2005!F18</f>
        <v>566284057.88999999</v>
      </c>
      <c r="I18" s="25">
        <f t="shared" si="0"/>
        <v>5.6424706954423831</v>
      </c>
      <c r="J18" s="14">
        <f t="shared" si="3"/>
        <v>10487618000</v>
      </c>
      <c r="K18" s="14">
        <f t="shared" si="4"/>
        <v>638094022.49000001</v>
      </c>
      <c r="L18" s="25">
        <f t="shared" si="5"/>
        <v>6.0842607204991639</v>
      </c>
      <c r="M18" s="15">
        <f t="shared" si="1"/>
        <v>26.912029766487038</v>
      </c>
      <c r="N18" s="16"/>
    </row>
    <row r="19" spans="1:14" s="8" customFormat="1" ht="30.75" customHeight="1">
      <c r="A19" s="23">
        <v>12</v>
      </c>
      <c r="B19" s="23">
        <v>347</v>
      </c>
      <c r="C19" s="12" t="s">
        <v>25</v>
      </c>
      <c r="D19" s="18">
        <v>259300000</v>
      </c>
      <c r="E19" s="13">
        <f>[1]Report2005!E19</f>
        <v>34708011.280000001</v>
      </c>
      <c r="F19" s="25">
        <f t="shared" si="2"/>
        <v>13.385272379483224</v>
      </c>
      <c r="G19" s="13">
        <v>5150055000</v>
      </c>
      <c r="H19" s="13">
        <f>[1]Report2005!F19</f>
        <v>468478399</v>
      </c>
      <c r="I19" s="25">
        <f t="shared" si="0"/>
        <v>9.0965707939041422</v>
      </c>
      <c r="J19" s="14">
        <f t="shared" si="3"/>
        <v>5409355000</v>
      </c>
      <c r="K19" s="14">
        <f t="shared" si="4"/>
        <v>503186410.27999997</v>
      </c>
      <c r="L19" s="25">
        <f t="shared" si="5"/>
        <v>9.3021517404570417</v>
      </c>
      <c r="M19" s="15">
        <f t="shared" si="1"/>
        <v>13.880818578393637</v>
      </c>
      <c r="N19" s="16"/>
    </row>
    <row r="20" spans="1:14" s="8" customFormat="1" ht="30.75" customHeight="1">
      <c r="A20" s="23">
        <v>13</v>
      </c>
      <c r="B20" s="23">
        <v>350</v>
      </c>
      <c r="C20" s="12" t="s">
        <v>26</v>
      </c>
      <c r="D20" s="18">
        <v>1693708000</v>
      </c>
      <c r="E20" s="13">
        <f>[1]Report2005!E20</f>
        <v>159505672.22</v>
      </c>
      <c r="F20" s="25">
        <f t="shared" si="2"/>
        <v>9.417542588214733</v>
      </c>
      <c r="G20" s="13">
        <v>1150525000</v>
      </c>
      <c r="H20" s="13">
        <f>[1]Report2005!F20</f>
        <v>13003286.17</v>
      </c>
      <c r="I20" s="25">
        <f t="shared" si="0"/>
        <v>1.1302045735642423</v>
      </c>
      <c r="J20" s="14">
        <f>D20+G20</f>
        <v>2844233000</v>
      </c>
      <c r="K20" s="14">
        <f t="shared" si="4"/>
        <v>172508958.38999999</v>
      </c>
      <c r="L20" s="25">
        <f t="shared" si="5"/>
        <v>6.0652189321338996</v>
      </c>
      <c r="M20" s="15"/>
      <c r="N20" s="16"/>
    </row>
    <row r="21" spans="1:14" s="8" customFormat="1" ht="30.75" customHeight="1">
      <c r="A21" s="23">
        <v>14</v>
      </c>
      <c r="B21" s="23">
        <v>370</v>
      </c>
      <c r="C21" s="12" t="s">
        <v>27</v>
      </c>
      <c r="D21" s="18">
        <v>3180869000</v>
      </c>
      <c r="E21" s="13">
        <f>[1]Report2005!E21</f>
        <v>429843167.62</v>
      </c>
      <c r="F21" s="25">
        <f t="shared" si="2"/>
        <v>13.513387933297475</v>
      </c>
      <c r="G21" s="13">
        <v>2574900000</v>
      </c>
      <c r="H21" s="13">
        <f>[1]Report2005!F21</f>
        <v>668550992</v>
      </c>
      <c r="I21" s="25">
        <f t="shared" si="0"/>
        <v>25.96415363703445</v>
      </c>
      <c r="J21" s="14">
        <f t="shared" si="3"/>
        <v>5755769000</v>
      </c>
      <c r="K21" s="14">
        <f t="shared" si="4"/>
        <v>1098394159.6199999</v>
      </c>
      <c r="L21" s="25">
        <f t="shared" si="5"/>
        <v>19.083360705059565</v>
      </c>
      <c r="M21" s="15"/>
      <c r="N21" s="16"/>
    </row>
    <row r="22" spans="1:14" s="8" customFormat="1" ht="29.25" customHeight="1">
      <c r="A22" s="23">
        <v>15</v>
      </c>
      <c r="B22" s="23">
        <v>391</v>
      </c>
      <c r="C22" s="12" t="s">
        <v>28</v>
      </c>
      <c r="D22" s="18">
        <v>27826000</v>
      </c>
      <c r="E22" s="13">
        <f>[1]Report2005!E22</f>
        <v>2317187.8199999998</v>
      </c>
      <c r="F22" s="25">
        <f t="shared" si="2"/>
        <v>8.327419751311723</v>
      </c>
      <c r="G22" s="17">
        <v>2474000</v>
      </c>
      <c r="H22" s="13">
        <f>[1]Report2005!F22</f>
        <v>0</v>
      </c>
      <c r="I22" s="25">
        <f t="shared" si="0"/>
        <v>0</v>
      </c>
      <c r="J22" s="14">
        <f>D22+G22</f>
        <v>30300000</v>
      </c>
      <c r="K22" s="14">
        <f t="shared" si="4"/>
        <v>2317187.8199999998</v>
      </c>
      <c r="L22" s="25">
        <f t="shared" si="5"/>
        <v>7.6474845544554455</v>
      </c>
      <c r="M22" s="15">
        <f t="shared" si="1"/>
        <v>7.7752117013086985E-2</v>
      </c>
      <c r="N22" s="16"/>
    </row>
    <row r="23" spans="1:14" s="8" customFormat="1" ht="27.75" customHeight="1">
      <c r="A23" s="23">
        <v>16</v>
      </c>
      <c r="B23" s="23">
        <v>602</v>
      </c>
      <c r="C23" s="12" t="s">
        <v>29</v>
      </c>
      <c r="D23" s="18">
        <v>753776000</v>
      </c>
      <c r="E23" s="13">
        <f>[1]Report2005!E23</f>
        <v>0</v>
      </c>
      <c r="F23" s="25">
        <f t="shared" si="2"/>
        <v>0</v>
      </c>
      <c r="G23" s="13">
        <v>350000000</v>
      </c>
      <c r="H23" s="13">
        <f>[1]Report2005!F23</f>
        <v>0</v>
      </c>
      <c r="I23" s="25">
        <f t="shared" si="0"/>
        <v>0</v>
      </c>
      <c r="J23" s="14">
        <f t="shared" si="3"/>
        <v>1103776000</v>
      </c>
      <c r="K23" s="14">
        <f t="shared" si="4"/>
        <v>0</v>
      </c>
      <c r="L23" s="25">
        <f t="shared" si="5"/>
        <v>0</v>
      </c>
      <c r="M23" s="15">
        <f t="shared" si="1"/>
        <v>2.8323736207338976</v>
      </c>
      <c r="N23" s="16"/>
    </row>
    <row r="24" spans="1:14" ht="27.75" customHeight="1">
      <c r="A24" s="23"/>
      <c r="B24" s="23"/>
      <c r="C24" s="12" t="s">
        <v>10</v>
      </c>
      <c r="D24" s="18">
        <f>SUM(D8:D23)</f>
        <v>11242784000</v>
      </c>
      <c r="E24" s="18">
        <f>SUM(E8:E23)</f>
        <v>1237263165.8299999</v>
      </c>
      <c r="F24" s="25">
        <f t="shared" si="2"/>
        <v>11.004953629190064</v>
      </c>
      <c r="G24" s="18">
        <f t="shared" ref="G24:J24" si="6">SUM(G8:G23)</f>
        <v>24585900000</v>
      </c>
      <c r="H24" s="18">
        <f t="shared" si="6"/>
        <v>1995262816.5900002</v>
      </c>
      <c r="I24" s="25">
        <f t="shared" si="0"/>
        <v>8.1154760110063098</v>
      </c>
      <c r="J24" s="18">
        <f t="shared" si="6"/>
        <v>35828684000</v>
      </c>
      <c r="K24" s="14">
        <f t="shared" si="4"/>
        <v>3232525982.4200001</v>
      </c>
      <c r="L24" s="25">
        <f t="shared" si="5"/>
        <v>9.0221733581395291</v>
      </c>
      <c r="M24" s="15">
        <f t="shared" si="1"/>
        <v>91.939142930459326</v>
      </c>
      <c r="N24" s="16"/>
    </row>
    <row r="25" spans="1:14" ht="27.75" customHeight="1">
      <c r="A25" s="23">
        <v>17</v>
      </c>
      <c r="B25" s="23">
        <v>801</v>
      </c>
      <c r="C25" s="12" t="s">
        <v>30</v>
      </c>
      <c r="D25" s="18">
        <v>3141316000</v>
      </c>
      <c r="E25" s="13">
        <f>[1]Report2005!E24</f>
        <v>443423696.89999998</v>
      </c>
      <c r="F25" s="25">
        <f t="shared" si="2"/>
        <v>14.115857713773464</v>
      </c>
      <c r="G25" s="13">
        <v>0</v>
      </c>
      <c r="H25" s="13">
        <f>[1]Report2005!F24</f>
        <v>0</v>
      </c>
      <c r="I25" s="25">
        <v>0</v>
      </c>
      <c r="J25" s="14">
        <f t="shared" ref="J25:J26" si="7">D25+G25</f>
        <v>3141316000</v>
      </c>
      <c r="K25" s="14">
        <f t="shared" si="4"/>
        <v>443423696.89999998</v>
      </c>
      <c r="L25" s="25">
        <f>K25/J25*100</f>
        <v>14.115857713773464</v>
      </c>
      <c r="M25" s="15">
        <f t="shared" si="1"/>
        <v>8.0608570695406723</v>
      </c>
      <c r="N25" s="16"/>
    </row>
    <row r="26" spans="1:14" ht="27.75" customHeight="1">
      <c r="A26" s="24"/>
      <c r="B26" s="24"/>
      <c r="C26" s="19" t="s">
        <v>31</v>
      </c>
      <c r="D26" s="20">
        <f>D25+D24</f>
        <v>14384100000</v>
      </c>
      <c r="E26" s="20">
        <f>E25+E24</f>
        <v>1680686862.73</v>
      </c>
      <c r="F26" s="26">
        <f t="shared" si="2"/>
        <v>11.6843380032814</v>
      </c>
      <c r="G26" s="20">
        <f>G25+G24</f>
        <v>24585900000</v>
      </c>
      <c r="H26" s="20">
        <f>H25+H24</f>
        <v>1995262816.5900002</v>
      </c>
      <c r="I26" s="26">
        <f t="shared" si="0"/>
        <v>8.1154760110063098</v>
      </c>
      <c r="J26" s="20">
        <f t="shared" si="7"/>
        <v>38970000000</v>
      </c>
      <c r="K26" s="20">
        <f t="shared" si="4"/>
        <v>3675949679.3200002</v>
      </c>
      <c r="L26" s="26">
        <f>K26/J26*100</f>
        <v>9.4327679736207344</v>
      </c>
      <c r="M26" s="15">
        <f t="shared" si="1"/>
        <v>100</v>
      </c>
      <c r="N26" s="16"/>
    </row>
    <row r="27" spans="1:14">
      <c r="J27" s="22"/>
    </row>
  </sheetData>
  <sheetProtection selectLockedCells="1"/>
  <mergeCells count="11">
    <mergeCell ref="J6:L6"/>
    <mergeCell ref="A1:L1"/>
    <mergeCell ref="A2:L2"/>
    <mergeCell ref="A3:L3"/>
    <mergeCell ref="A4:L4"/>
    <mergeCell ref="A5:L5"/>
    <mergeCell ref="A6:A7"/>
    <mergeCell ref="B6:B7"/>
    <mergeCell ref="C6:C7"/>
    <mergeCell ref="D6:F6"/>
    <mergeCell ref="G6:I6"/>
  </mergeCells>
  <printOptions horizontalCentered="1"/>
  <pageMargins left="0.44" right="0.38" top="0.35" bottom="0.75" header="0.2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2024-10-25T05:01:59Z</cp:lastPrinted>
  <dcterms:created xsi:type="dcterms:W3CDTF">2024-10-25T05:01:13Z</dcterms:created>
  <dcterms:modified xsi:type="dcterms:W3CDTF">2024-10-25T05:04:00Z</dcterms:modified>
</cp:coreProperties>
</file>