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315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E25" i="1"/>
  <c r="D25" i="1"/>
  <c r="J25" i="1" s="1"/>
  <c r="C25" i="1"/>
  <c r="H23" i="1"/>
  <c r="K23" i="1" s="1"/>
  <c r="G23" i="1"/>
  <c r="E23" i="1"/>
  <c r="D23" i="1"/>
  <c r="J23" i="1" s="1"/>
  <c r="C23" i="1"/>
  <c r="H22" i="1"/>
  <c r="G22" i="1"/>
  <c r="E22" i="1"/>
  <c r="F22" i="1" s="1"/>
  <c r="D22" i="1"/>
  <c r="C22" i="1"/>
  <c r="H21" i="1"/>
  <c r="G21" i="1"/>
  <c r="E21" i="1"/>
  <c r="D21" i="1"/>
  <c r="J21" i="1" s="1"/>
  <c r="C21" i="1"/>
  <c r="H20" i="1"/>
  <c r="G20" i="1"/>
  <c r="E20" i="1"/>
  <c r="D20" i="1"/>
  <c r="C20" i="1"/>
  <c r="H19" i="1"/>
  <c r="G19" i="1"/>
  <c r="E19" i="1"/>
  <c r="D19" i="1"/>
  <c r="J19" i="1" s="1"/>
  <c r="C19" i="1"/>
  <c r="H18" i="1"/>
  <c r="G18" i="1"/>
  <c r="E18" i="1"/>
  <c r="D18" i="1"/>
  <c r="C18" i="1"/>
  <c r="H17" i="1"/>
  <c r="G17" i="1"/>
  <c r="E17" i="1"/>
  <c r="D17" i="1"/>
  <c r="J17" i="1" s="1"/>
  <c r="C17" i="1"/>
  <c r="H16" i="1"/>
  <c r="G16" i="1"/>
  <c r="E16" i="1"/>
  <c r="D16" i="1"/>
  <c r="C16" i="1"/>
  <c r="H15" i="1"/>
  <c r="K15" i="1" s="1"/>
  <c r="O15" i="1" s="1"/>
  <c r="G15" i="1"/>
  <c r="E15" i="1"/>
  <c r="D15" i="1"/>
  <c r="J15" i="1" s="1"/>
  <c r="C15" i="1"/>
  <c r="J14" i="1"/>
  <c r="H14" i="1"/>
  <c r="G14" i="1"/>
  <c r="E14" i="1"/>
  <c r="D14" i="1"/>
  <c r="C14" i="1"/>
  <c r="H13" i="1"/>
  <c r="G13" i="1"/>
  <c r="E13" i="1"/>
  <c r="D13" i="1"/>
  <c r="J13" i="1" s="1"/>
  <c r="C13" i="1"/>
  <c r="H12" i="1"/>
  <c r="G12" i="1"/>
  <c r="E12" i="1"/>
  <c r="F12" i="1" s="1"/>
  <c r="D12" i="1"/>
  <c r="C12" i="1"/>
  <c r="H11" i="1"/>
  <c r="G11" i="1"/>
  <c r="E11" i="1"/>
  <c r="D11" i="1"/>
  <c r="C11" i="1"/>
  <c r="H10" i="1"/>
  <c r="G10" i="1"/>
  <c r="E10" i="1"/>
  <c r="D10" i="1"/>
  <c r="J10" i="1" s="1"/>
  <c r="C10" i="1"/>
  <c r="H9" i="1"/>
  <c r="G9" i="1"/>
  <c r="E9" i="1"/>
  <c r="D9" i="1"/>
  <c r="C9" i="1"/>
  <c r="H8" i="1"/>
  <c r="G8" i="1"/>
  <c r="E8" i="1"/>
  <c r="D8" i="1"/>
  <c r="C8" i="1"/>
  <c r="F21" i="1" l="1"/>
  <c r="F11" i="1"/>
  <c r="F15" i="1"/>
  <c r="K11" i="1"/>
  <c r="I16" i="1"/>
  <c r="F23" i="1"/>
  <c r="F13" i="1"/>
  <c r="K16" i="1"/>
  <c r="O16" i="1" s="1"/>
  <c r="I23" i="1"/>
  <c r="J11" i="1"/>
  <c r="I13" i="1"/>
  <c r="F19" i="1"/>
  <c r="F9" i="1"/>
  <c r="G24" i="1"/>
  <c r="G26" i="1" s="1"/>
  <c r="K13" i="1"/>
  <c r="O13" i="1" s="1"/>
  <c r="I15" i="1"/>
  <c r="K9" i="1"/>
  <c r="O9" i="1" s="1"/>
  <c r="I17" i="1"/>
  <c r="K17" i="1"/>
  <c r="O17" i="1" s="1"/>
  <c r="F25" i="1"/>
  <c r="F14" i="1"/>
  <c r="F20" i="1"/>
  <c r="J22" i="1"/>
  <c r="L22" i="1" s="1"/>
  <c r="F10" i="1"/>
  <c r="J12" i="1"/>
  <c r="J16" i="1"/>
  <c r="J18" i="1"/>
  <c r="K22" i="1"/>
  <c r="O22" i="1" s="1"/>
  <c r="K12" i="1"/>
  <c r="K14" i="1"/>
  <c r="F18" i="1"/>
  <c r="O14" i="1"/>
  <c r="L14" i="1"/>
  <c r="O11" i="1"/>
  <c r="L11" i="1"/>
  <c r="O12" i="1"/>
  <c r="L12" i="1"/>
  <c r="K20" i="1"/>
  <c r="I20" i="1"/>
  <c r="O23" i="1"/>
  <c r="L23" i="1"/>
  <c r="D24" i="1"/>
  <c r="D26" i="1" s="1"/>
  <c r="J8" i="1"/>
  <c r="I9" i="1"/>
  <c r="I12" i="1"/>
  <c r="L13" i="1"/>
  <c r="F16" i="1"/>
  <c r="K25" i="1"/>
  <c r="E24" i="1"/>
  <c r="L17" i="1"/>
  <c r="I22" i="1"/>
  <c r="H24" i="1"/>
  <c r="H26" i="1" s="1"/>
  <c r="F8" i="1"/>
  <c r="I11" i="1"/>
  <c r="K8" i="1"/>
  <c r="K19" i="1"/>
  <c r="I8" i="1"/>
  <c r="K21" i="1"/>
  <c r="K10" i="1"/>
  <c r="I21" i="1"/>
  <c r="J9" i="1"/>
  <c r="I10" i="1"/>
  <c r="I14" i="1"/>
  <c r="J20" i="1"/>
  <c r="L15" i="1"/>
  <c r="K18" i="1"/>
  <c r="F17" i="1"/>
  <c r="I19" i="1"/>
  <c r="I18" i="1"/>
  <c r="L9" i="1" l="1"/>
  <c r="L16" i="1"/>
  <c r="I26" i="1"/>
  <c r="O10" i="1"/>
  <c r="L10" i="1"/>
  <c r="K24" i="1"/>
  <c r="I24" i="1"/>
  <c r="J24" i="1"/>
  <c r="O21" i="1"/>
  <c r="L21" i="1"/>
  <c r="J26" i="1"/>
  <c r="F24" i="1"/>
  <c r="E26" i="1"/>
  <c r="L18" i="1"/>
  <c r="O18" i="1"/>
  <c r="L19" i="1"/>
  <c r="O19" i="1"/>
  <c r="P25" i="1"/>
  <c r="O25" i="1"/>
  <c r="L25" i="1"/>
  <c r="O8" i="1"/>
  <c r="L8" i="1"/>
  <c r="O20" i="1"/>
  <c r="L20" i="1"/>
  <c r="F26" i="1" l="1"/>
  <c r="K26" i="1"/>
  <c r="P8" i="1"/>
  <c r="O24" i="1"/>
  <c r="L24" i="1"/>
  <c r="O26" i="1" l="1"/>
  <c r="L26" i="1"/>
</calcChain>
</file>

<file path=xl/sharedStrings.xml><?xml version="1.0" encoding="utf-8"?>
<sst xmlns="http://schemas.openxmlformats.org/spreadsheetml/2006/main" count="26" uniqueCount="19">
  <si>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</si>
  <si>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</si>
  <si>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</si>
  <si>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</si>
  <si>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आ.व.२०८२/८३ को २०८२ पुस मसान्त सम्मको मन्त्रालयगत खर्चको विवरण (सुरु विनियोजनका आधारमा)</t>
  </si>
  <si>
    <t>क्र.सं.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</si>
  <si>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</si>
  <si>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</si>
  <si>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</si>
  <si>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</si>
  <si>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</si>
  <si>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Comparison</t>
  </si>
  <si>
    <t>बजेट</t>
  </si>
  <si>
    <t>खर्च</t>
  </si>
  <si>
    <t>प्रतिशत</t>
  </si>
  <si>
    <t>Exp Previous day</t>
  </si>
  <si>
    <t>Exp Increased</t>
  </si>
  <si>
    <t>Group wise Exp Increased</t>
  </si>
  <si>
    <t>कूल जम्मा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</si>
</sst>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sz val="12"/>
      <color rgb="FF7030A0"/>
      <name val="Times New Roman"/>
      <family val="1"/>
    </font>
    <font>
      <sz val="10"/>
      <color rgb="FF000000"/>
      <name val="Kalimati"/>
      <charset val="1"/>
    </font>
    <font>
      <sz val="10"/>
      <color rgb="FF7030A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  <font>
      <b/>
      <sz val="10"/>
      <color rgb="FF7030A0"/>
      <name val="Kalimat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164" fontId="9" fillId="0" borderId="1" xfId="2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 applyProtection="1">
      <alignment horizontal="right" vertical="center" wrapText="1"/>
      <protection locked="0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0" xfId="1" applyNumberFormat="1" applyFont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vertical="center" wrapText="1"/>
      <protection locked="0"/>
    </xf>
    <xf numFmtId="4" fontId="10" fillId="0" borderId="2" xfId="1" applyNumberFormat="1" applyFont="1" applyBorder="1" applyAlignment="1" applyProtection="1">
      <alignment horizontal="right" vertical="center" wrapText="1"/>
      <protection locked="0"/>
    </xf>
    <xf numFmtId="4" fontId="10" fillId="0" borderId="4" xfId="1" applyNumberFormat="1" applyFont="1" applyBorder="1" applyAlignment="1" applyProtection="1">
      <alignment horizontal="right" vertical="center" wrapText="1"/>
      <protection locked="0"/>
    </xf>
    <xf numFmtId="4" fontId="10" fillId="0" borderId="3" xfId="1" applyNumberFormat="1" applyFont="1" applyBorder="1" applyAlignment="1" applyProtection="1">
      <alignment horizontal="right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164" fontId="12" fillId="0" borderId="1" xfId="2" applyNumberFormat="1" applyFont="1" applyBorder="1" applyAlignment="1">
      <alignment horizontal="right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right" vertical="center" wrapText="1"/>
    </xf>
    <xf numFmtId="4" fontId="11" fillId="0" borderId="0" xfId="1" applyNumberFormat="1" applyFont="1" applyAlignment="1">
      <alignment horizontal="center" vertical="center" wrapText="1"/>
    </xf>
    <xf numFmtId="4" fontId="13" fillId="0" borderId="1" xfId="1" applyNumberFormat="1" applyFont="1" applyBorder="1" applyAlignment="1" applyProtection="1">
      <alignment vertical="center" wrapText="1"/>
      <protection locked="0"/>
    </xf>
    <xf numFmtId="0" fontId="10" fillId="0" borderId="3" xfId="1" applyFont="1" applyBorder="1" applyAlignment="1" applyProtection="1">
      <alignment vertical="center" wrapText="1"/>
      <protection locked="0"/>
    </xf>
    <xf numFmtId="4" fontId="10" fillId="0" borderId="2" xfId="1" applyNumberFormat="1" applyFont="1" applyBorder="1" applyAlignment="1" applyProtection="1">
      <alignment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0" fontId="10" fillId="0" borderId="1" xfId="1" applyFont="1" applyBorder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43" fontId="3" fillId="0" borderId="0" xfId="1" applyNumberFormat="1" applyFont="1" applyAlignment="1" applyProtection="1">
      <alignment vertical="center" wrapText="1"/>
      <protection locked="0"/>
    </xf>
  </cellXfs>
  <cellStyles count="3">
    <cellStyle name="Normal" xfId="0" builtinId="0"/>
    <cellStyle name="Normal 2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0;&#2366;&#2360;&#2367;&#2325;%20&#2346;&#2381;&#2352;&#2340;&#2367;&#2357;&#2375;&#2342;&#2344;&#2414;&#2407;&#2414;&#2408;\&#2346;&#2369;&#2360;%20&#2350;&#2360;&#2366;&#2344;&#2381;&#23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राजस्व अनुमान र प्रगति"/>
      <sheetName val="खर्च"/>
      <sheetName val="कोष"/>
      <sheetName val="RMIS Data   "/>
      <sheetName val="FMIS Report"/>
      <sheetName val="Sourcewise"/>
    </sheetNames>
    <sheetDataSet>
      <sheetData sheetId="0"/>
      <sheetData sheetId="1"/>
      <sheetData sheetId="2"/>
      <sheetData sheetId="3"/>
      <sheetData sheetId="4">
        <row r="8">
          <cell r="A8" t="str">
            <v>202 प्रदेश सभा</v>
          </cell>
          <cell r="B8">
            <v>232000000</v>
          </cell>
          <cell r="C8">
            <v>30000000</v>
          </cell>
          <cell r="E8">
            <v>62006189.079999998</v>
          </cell>
          <cell r="F8">
            <v>945498</v>
          </cell>
        </row>
        <row r="9">
          <cell r="A9" t="str">
            <v>210 प्रदेश लोक सेवा आयोग</v>
          </cell>
          <cell r="B9">
            <v>93750000</v>
          </cell>
          <cell r="C9">
            <v>6250000</v>
          </cell>
          <cell r="E9">
            <v>21902787.800000001</v>
          </cell>
          <cell r="F9">
            <v>294252</v>
          </cell>
        </row>
        <row r="10">
          <cell r="A10" t="str">
            <v>301 मुख्यमन्त्री तथा मन्त्रिपरिषद्को कार्यालय</v>
          </cell>
          <cell r="B10">
            <v>472100000</v>
          </cell>
          <cell r="C10">
            <v>29700000</v>
          </cell>
          <cell r="E10">
            <v>69163106.390000001</v>
          </cell>
          <cell r="F10">
            <v>2364987.81</v>
          </cell>
        </row>
        <row r="11">
          <cell r="A11" t="str">
            <v>305 आर्थिक मामिला तथा योजना मन्त्रालय</v>
          </cell>
          <cell r="B11">
            <v>144000000</v>
          </cell>
          <cell r="C11">
            <v>20000000</v>
          </cell>
          <cell r="E11">
            <v>25404094.68</v>
          </cell>
          <cell r="F11">
            <v>1991410</v>
          </cell>
        </row>
        <row r="12">
          <cell r="A12" t="str">
            <v>307 उद्योग, पर्यटन तथा यातायात मन्त्रालय</v>
          </cell>
          <cell r="B12">
            <v>729811000</v>
          </cell>
          <cell r="C12">
            <v>1174400000</v>
          </cell>
          <cell r="E12">
            <v>194059167.15000001</v>
          </cell>
          <cell r="F12">
            <v>42408330</v>
          </cell>
        </row>
        <row r="13">
          <cell r="A13" t="str">
            <v>308 उर्जा, जलस्रोत तथा सिंचाई मन्त्रालय</v>
          </cell>
          <cell r="B13">
            <v>280000000</v>
          </cell>
          <cell r="C13">
            <v>2406000000</v>
          </cell>
          <cell r="E13">
            <v>92454674.920000002</v>
          </cell>
          <cell r="F13">
            <v>228162801.41999999</v>
          </cell>
        </row>
        <row r="14">
          <cell r="A14" t="str">
            <v>312 कृषि, भूमि व्यवस्था तथा सहकारी मन्त्रालय</v>
          </cell>
          <cell r="B14">
            <v>1389050000</v>
          </cell>
          <cell r="C14">
            <v>115700000</v>
          </cell>
          <cell r="E14">
            <v>269293750.19</v>
          </cell>
          <cell r="F14">
            <v>15562140.869999999</v>
          </cell>
        </row>
        <row r="15">
          <cell r="A15" t="str">
            <v>314 आन्तरिक मामिला तथा कानून मन्त्रालय</v>
          </cell>
          <cell r="B15">
            <v>200996000</v>
          </cell>
          <cell r="C15">
            <v>166000000</v>
          </cell>
          <cell r="E15">
            <v>23864626.699999999</v>
          </cell>
          <cell r="F15">
            <v>183594</v>
          </cell>
        </row>
        <row r="16">
          <cell r="A16" t="str">
            <v>329 वन तथा वातावरण मन्त्रालय</v>
          </cell>
          <cell r="B16">
            <v>1488167000</v>
          </cell>
          <cell r="C16">
            <v>1059283000</v>
          </cell>
          <cell r="E16">
            <v>390865072.36000001</v>
          </cell>
          <cell r="F16">
            <v>86312314.540000007</v>
          </cell>
        </row>
        <row r="17">
          <cell r="A17" t="str">
            <v>337 भौतिक पूर्वाधार विकास मन्त्रालय</v>
          </cell>
          <cell r="B17">
            <v>313830000</v>
          </cell>
          <cell r="C17">
            <v>9610670000</v>
          </cell>
          <cell r="E17">
            <v>79056164.469999999</v>
          </cell>
          <cell r="F17">
            <v>1849416398.78</v>
          </cell>
        </row>
        <row r="18">
          <cell r="A18" t="str">
            <v>343 युवा तथा खेलकुद मन्त्रालय</v>
          </cell>
          <cell r="B18">
            <v>145400000</v>
          </cell>
          <cell r="C18">
            <v>227050000</v>
          </cell>
          <cell r="E18">
            <v>19763719.050000001</v>
          </cell>
          <cell r="F18">
            <v>85993</v>
          </cell>
        </row>
        <row r="19">
          <cell r="A19" t="str">
            <v>347 सहरी विकास तथा खानेपानी मन्त्रालय</v>
          </cell>
          <cell r="B19">
            <v>262000000</v>
          </cell>
          <cell r="C19">
            <v>5358380000</v>
          </cell>
          <cell r="E19">
            <v>83225554.810000002</v>
          </cell>
          <cell r="F19">
            <v>896000749.62</v>
          </cell>
        </row>
        <row r="20">
          <cell r="A20" t="str">
            <v>350 सामाजिक विकास मन्त्रालय</v>
          </cell>
          <cell r="B20">
            <v>2354874000</v>
          </cell>
          <cell r="C20">
            <v>1262663000</v>
          </cell>
          <cell r="E20">
            <v>237208547.81999999</v>
          </cell>
          <cell r="F20">
            <v>50528255.5</v>
          </cell>
        </row>
        <row r="21">
          <cell r="A21" t="str">
            <v>370 स्वास्थ्य मन्त्रालय</v>
          </cell>
          <cell r="B21">
            <v>3381308000</v>
          </cell>
          <cell r="C21">
            <v>1571665000</v>
          </cell>
          <cell r="E21">
            <v>1025598430.0700001</v>
          </cell>
          <cell r="F21">
            <v>1059797076.04</v>
          </cell>
        </row>
        <row r="22">
          <cell r="A22" t="str">
            <v>391 प्रदेश योजना आयोग</v>
          </cell>
          <cell r="B22">
            <v>26500000</v>
          </cell>
          <cell r="C22">
            <v>4000000</v>
          </cell>
          <cell r="E22">
            <v>5174152.08</v>
          </cell>
          <cell r="F22">
            <v>32000</v>
          </cell>
        </row>
        <row r="23">
          <cell r="A23" t="str">
            <v>602 अर्थ - विविध</v>
          </cell>
          <cell r="B23">
            <v>501000000</v>
          </cell>
          <cell r="C23">
            <v>429704000</v>
          </cell>
          <cell r="E23">
            <v>0</v>
          </cell>
          <cell r="F23">
            <v>0</v>
          </cell>
        </row>
        <row r="24">
          <cell r="A24" t="str">
            <v>801 स्थानीय तह</v>
          </cell>
          <cell r="B24">
            <v>3423749000</v>
          </cell>
          <cell r="C24">
            <v>0</v>
          </cell>
          <cell r="E24">
            <v>1122406768.04</v>
          </cell>
          <cell r="F24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P27"/>
  <sheetViews>
    <sheetView tabSelected="1" view="pageBreakPreview" zoomScale="60" zoomScaleNormal="80" workbookViewId="0">
      <selection activeCell="J39" sqref="J39"/>
    </sheetView>
  </sheetViews>
  <sheetFormatPr defaultColWidth="9.140625" defaultRowHeight="19.5" x14ac:dyDescent="0.25"/>
  <cols>
    <col min="1" max="1" width="5.85546875" style="48" bestFit="1" customWidth="1"/>
    <col min="2" max="2" width="13.28515625" style="48" bestFit="1" customWidth="1"/>
    <col min="3" max="3" width="46.140625" style="3" bestFit="1" customWidth="1"/>
    <col min="4" max="5" width="30.140625" style="3" bestFit="1" customWidth="1"/>
    <col min="6" max="6" width="10.140625" style="48" bestFit="1" customWidth="1"/>
    <col min="7" max="8" width="30.140625" style="3" bestFit="1" customWidth="1"/>
    <col min="9" max="9" width="10.140625" style="48" bestFit="1" customWidth="1"/>
    <col min="10" max="10" width="30.140625" style="3" bestFit="1" customWidth="1"/>
    <col min="11" max="11" width="26.7109375" style="3" customWidth="1"/>
    <col min="12" max="12" width="10.140625" style="48" bestFit="1" customWidth="1"/>
    <col min="13" max="13" width="10.28515625" style="48" customWidth="1"/>
    <col min="14" max="14" width="34" style="3" hidden="1" customWidth="1"/>
    <col min="15" max="15" width="24.85546875" style="3" hidden="1" customWidth="1"/>
    <col min="16" max="16" width="30.42578125" style="3" hidden="1" customWidth="1"/>
    <col min="17" max="16384" width="9.140625" style="3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6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6" ht="23.25" customHeight="1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6" ht="19.5" customHeight="1" x14ac:dyDescent="0.25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ht="23.25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6" ht="30" customHeight="1" x14ac:dyDescent="0.25">
      <c r="A6" s="12" t="s">
        <v>5</v>
      </c>
      <c r="B6" s="13" t="s">
        <v>6</v>
      </c>
      <c r="C6" s="12" t="s">
        <v>7</v>
      </c>
      <c r="D6" s="14" t="s">
        <v>8</v>
      </c>
      <c r="E6" s="14"/>
      <c r="F6" s="14"/>
      <c r="G6" s="14" t="s">
        <v>9</v>
      </c>
      <c r="H6" s="14"/>
      <c r="I6" s="14"/>
      <c r="J6" s="14" t="s">
        <v>10</v>
      </c>
      <c r="K6" s="14"/>
      <c r="L6" s="14"/>
      <c r="M6" s="5"/>
      <c r="N6" s="15" t="s">
        <v>11</v>
      </c>
      <c r="O6" s="15"/>
      <c r="P6" s="15"/>
    </row>
    <row r="7" spans="1:16" x14ac:dyDescent="0.25">
      <c r="A7" s="12"/>
      <c r="B7" s="16"/>
      <c r="C7" s="12"/>
      <c r="D7" s="17" t="s">
        <v>12</v>
      </c>
      <c r="E7" s="18" t="s">
        <v>13</v>
      </c>
      <c r="F7" s="18" t="s">
        <v>14</v>
      </c>
      <c r="G7" s="17" t="s">
        <v>12</v>
      </c>
      <c r="H7" s="18" t="s">
        <v>13</v>
      </c>
      <c r="I7" s="18" t="s">
        <v>14</v>
      </c>
      <c r="J7" s="17" t="s">
        <v>12</v>
      </c>
      <c r="K7" s="18" t="s">
        <v>13</v>
      </c>
      <c r="L7" s="18" t="s">
        <v>14</v>
      </c>
      <c r="M7" s="5"/>
      <c r="N7" s="19" t="s">
        <v>15</v>
      </c>
      <c r="O7" s="19" t="s">
        <v>16</v>
      </c>
      <c r="P7" s="19" t="s">
        <v>17</v>
      </c>
    </row>
    <row r="8" spans="1:16" ht="30.75" customHeight="1" x14ac:dyDescent="0.25">
      <c r="A8" s="20">
        <v>1</v>
      </c>
      <c r="B8" s="20">
        <v>202</v>
      </c>
      <c r="C8" s="21" t="str">
        <f>'[1]FMIS Report'!A8</f>
        <v>202 प्रदेश सभा</v>
      </c>
      <c r="D8" s="22">
        <f>'[1]FMIS Report'!B8</f>
        <v>232000000</v>
      </c>
      <c r="E8" s="23">
        <f>'[1]FMIS Report'!E8</f>
        <v>62006189.079999998</v>
      </c>
      <c r="F8" s="24">
        <f>E8/D8*100</f>
        <v>26.726805637931033</v>
      </c>
      <c r="G8" s="23">
        <f>'[1]FMIS Report'!C8</f>
        <v>30000000</v>
      </c>
      <c r="H8" s="23">
        <f>'[1]FMIS Report'!F8</f>
        <v>945498</v>
      </c>
      <c r="I8" s="24">
        <f t="shared" ref="I8:I24" si="0">H8/G8*100</f>
        <v>3.1516599999999997</v>
      </c>
      <c r="J8" s="25">
        <f>D8+G8</f>
        <v>262000000</v>
      </c>
      <c r="K8" s="25">
        <f>H8+E8</f>
        <v>62951687.079999998</v>
      </c>
      <c r="L8" s="24">
        <f>K8/J8*100</f>
        <v>24.027361480916028</v>
      </c>
      <c r="M8" s="26"/>
      <c r="N8" s="27">
        <v>232192618.72999999</v>
      </c>
      <c r="O8" s="27">
        <f>K8-N8</f>
        <v>-169240931.64999998</v>
      </c>
      <c r="P8" s="28">
        <f>K24-N24</f>
        <v>-18588500872.549995</v>
      </c>
    </row>
    <row r="9" spans="1:16" ht="30.75" customHeight="1" x14ac:dyDescent="0.25">
      <c r="A9" s="20">
        <v>2</v>
      </c>
      <c r="B9" s="20">
        <v>210</v>
      </c>
      <c r="C9" s="21" t="str">
        <f>'[1]FMIS Report'!A9</f>
        <v>210 प्रदेश लोक सेवा आयोग</v>
      </c>
      <c r="D9" s="22">
        <f>'[1]FMIS Report'!B9</f>
        <v>93750000</v>
      </c>
      <c r="E9" s="23">
        <f>'[1]FMIS Report'!E9</f>
        <v>21902787.800000001</v>
      </c>
      <c r="F9" s="24">
        <f t="shared" ref="F9:F26" si="1">E9/D9*100</f>
        <v>23.362973653333334</v>
      </c>
      <c r="G9" s="23">
        <f>'[1]FMIS Report'!C9</f>
        <v>6250000</v>
      </c>
      <c r="H9" s="23">
        <f>'[1]FMIS Report'!F9</f>
        <v>294252</v>
      </c>
      <c r="I9" s="24">
        <f t="shared" si="0"/>
        <v>4.7080320000000002</v>
      </c>
      <c r="J9" s="25">
        <f t="shared" ref="J9:J23" si="2">D9+G9</f>
        <v>100000000</v>
      </c>
      <c r="K9" s="25">
        <f t="shared" ref="K9:K26" si="3">H9+E9</f>
        <v>22197039.800000001</v>
      </c>
      <c r="L9" s="24">
        <f t="shared" ref="L9:L26" si="4">K9/J9*100</f>
        <v>22.197039800000002</v>
      </c>
      <c r="M9" s="26"/>
      <c r="N9" s="27">
        <v>80930140.099999994</v>
      </c>
      <c r="O9" s="27">
        <f t="shared" ref="O9:O26" si="5">K9-N9</f>
        <v>-58733100.299999997</v>
      </c>
      <c r="P9" s="29"/>
    </row>
    <row r="10" spans="1:16" ht="30.75" customHeight="1" x14ac:dyDescent="0.25">
      <c r="A10" s="20">
        <v>3</v>
      </c>
      <c r="B10" s="20">
        <v>301</v>
      </c>
      <c r="C10" s="21" t="str">
        <f>'[1]FMIS Report'!A10</f>
        <v>301 मुख्यमन्त्री तथा मन्त्रिपरिषद्को कार्यालय</v>
      </c>
      <c r="D10" s="22">
        <f>'[1]FMIS Report'!B10</f>
        <v>472100000</v>
      </c>
      <c r="E10" s="23">
        <f>'[1]FMIS Report'!E10</f>
        <v>69163106.390000001</v>
      </c>
      <c r="F10" s="24">
        <f t="shared" si="1"/>
        <v>14.650096672315188</v>
      </c>
      <c r="G10" s="23">
        <f>'[1]FMIS Report'!C10</f>
        <v>29700000</v>
      </c>
      <c r="H10" s="23">
        <f>'[1]FMIS Report'!F10</f>
        <v>2364987.81</v>
      </c>
      <c r="I10" s="24">
        <f t="shared" si="0"/>
        <v>7.9629219191919187</v>
      </c>
      <c r="J10" s="25">
        <f t="shared" si="2"/>
        <v>501800000</v>
      </c>
      <c r="K10" s="25">
        <f t="shared" si="3"/>
        <v>71528094.200000003</v>
      </c>
      <c r="L10" s="24">
        <f t="shared" si="4"/>
        <v>14.254303347947388</v>
      </c>
      <c r="M10" s="26"/>
      <c r="N10" s="27">
        <v>251390828.55000001</v>
      </c>
      <c r="O10" s="27">
        <f t="shared" si="5"/>
        <v>-179862734.35000002</v>
      </c>
      <c r="P10" s="29"/>
    </row>
    <row r="11" spans="1:16" ht="30.75" customHeight="1" x14ac:dyDescent="0.25">
      <c r="A11" s="20">
        <v>4</v>
      </c>
      <c r="B11" s="20">
        <v>305</v>
      </c>
      <c r="C11" s="21" t="str">
        <f>'[1]FMIS Report'!A11</f>
        <v>305 आर्थिक मामिला तथा योजना मन्त्रालय</v>
      </c>
      <c r="D11" s="22">
        <f>'[1]FMIS Report'!B11</f>
        <v>144000000</v>
      </c>
      <c r="E11" s="23">
        <f>'[1]FMIS Report'!E11</f>
        <v>25404094.68</v>
      </c>
      <c r="F11" s="24">
        <f t="shared" si="1"/>
        <v>17.641732416666667</v>
      </c>
      <c r="G11" s="23">
        <f>'[1]FMIS Report'!C11</f>
        <v>20000000</v>
      </c>
      <c r="H11" s="23">
        <f>'[1]FMIS Report'!F11</f>
        <v>1991410</v>
      </c>
      <c r="I11" s="24">
        <f t="shared" si="0"/>
        <v>9.9570500000000006</v>
      </c>
      <c r="J11" s="25">
        <f t="shared" si="2"/>
        <v>164000000</v>
      </c>
      <c r="K11" s="25">
        <f t="shared" si="3"/>
        <v>27395504.68</v>
      </c>
      <c r="L11" s="24">
        <f t="shared" si="4"/>
        <v>16.704576024390246</v>
      </c>
      <c r="M11" s="26"/>
      <c r="N11" s="27">
        <v>68203592.170000002</v>
      </c>
      <c r="O11" s="27">
        <f t="shared" si="5"/>
        <v>-40808087.490000002</v>
      </c>
      <c r="P11" s="29"/>
    </row>
    <row r="12" spans="1:16" ht="30.75" customHeight="1" x14ac:dyDescent="0.25">
      <c r="A12" s="20">
        <v>5</v>
      </c>
      <c r="B12" s="20">
        <v>307</v>
      </c>
      <c r="C12" s="21" t="str">
        <f>'[1]FMIS Report'!A12</f>
        <v>307 उद्योग, पर्यटन तथा यातायात मन्त्रालय</v>
      </c>
      <c r="D12" s="22">
        <f>'[1]FMIS Report'!B12</f>
        <v>729811000</v>
      </c>
      <c r="E12" s="23">
        <f>'[1]FMIS Report'!E12</f>
        <v>194059167.15000001</v>
      </c>
      <c r="F12" s="24">
        <f t="shared" si="1"/>
        <v>26.590331900999026</v>
      </c>
      <c r="G12" s="23">
        <f>'[1]FMIS Report'!C12</f>
        <v>1174400000</v>
      </c>
      <c r="H12" s="23">
        <f>'[1]FMIS Report'!F12</f>
        <v>42408330</v>
      </c>
      <c r="I12" s="24">
        <f t="shared" si="0"/>
        <v>3.6110635217983655</v>
      </c>
      <c r="J12" s="25">
        <f t="shared" si="2"/>
        <v>1904211000</v>
      </c>
      <c r="K12" s="25">
        <f t="shared" si="3"/>
        <v>236467497.15000001</v>
      </c>
      <c r="L12" s="24">
        <f t="shared" si="4"/>
        <v>12.4181352355385</v>
      </c>
      <c r="M12" s="26"/>
      <c r="N12" s="27">
        <v>898942286.49000001</v>
      </c>
      <c r="O12" s="27">
        <f t="shared" si="5"/>
        <v>-662474789.34000003</v>
      </c>
      <c r="P12" s="29"/>
    </row>
    <row r="13" spans="1:16" ht="30.75" customHeight="1" x14ac:dyDescent="0.25">
      <c r="A13" s="20">
        <v>6</v>
      </c>
      <c r="B13" s="20">
        <v>308</v>
      </c>
      <c r="C13" s="21" t="str">
        <f>'[1]FMIS Report'!A13</f>
        <v>308 उर्जा, जलस्रोत तथा सिंचाई मन्त्रालय</v>
      </c>
      <c r="D13" s="22">
        <f>'[1]FMIS Report'!B13</f>
        <v>280000000</v>
      </c>
      <c r="E13" s="23">
        <f>'[1]FMIS Report'!E13</f>
        <v>92454674.920000002</v>
      </c>
      <c r="F13" s="24">
        <f t="shared" si="1"/>
        <v>33.019526757142856</v>
      </c>
      <c r="G13" s="23">
        <f>'[1]FMIS Report'!C13</f>
        <v>2406000000</v>
      </c>
      <c r="H13" s="23">
        <f>'[1]FMIS Report'!F13</f>
        <v>228162801.41999999</v>
      </c>
      <c r="I13" s="24">
        <f t="shared" si="0"/>
        <v>9.4830757032418944</v>
      </c>
      <c r="J13" s="25">
        <f t="shared" si="2"/>
        <v>2686000000</v>
      </c>
      <c r="K13" s="25">
        <f t="shared" si="3"/>
        <v>320617476.33999997</v>
      </c>
      <c r="L13" s="24">
        <f t="shared" si="4"/>
        <v>11.936614904690989</v>
      </c>
      <c r="M13" s="26"/>
      <c r="N13" s="27">
        <v>2520849723.5700002</v>
      </c>
      <c r="O13" s="27">
        <f t="shared" si="5"/>
        <v>-2200232247.23</v>
      </c>
      <c r="P13" s="29"/>
    </row>
    <row r="14" spans="1:16" ht="30.75" customHeight="1" x14ac:dyDescent="0.25">
      <c r="A14" s="20">
        <v>7</v>
      </c>
      <c r="B14" s="20">
        <v>311</v>
      </c>
      <c r="C14" s="21" t="str">
        <f>'[1]FMIS Report'!A14</f>
        <v>312 कृषि, भूमि व्यवस्था तथा सहकारी मन्त्रालय</v>
      </c>
      <c r="D14" s="22">
        <f>'[1]FMIS Report'!B14</f>
        <v>1389050000</v>
      </c>
      <c r="E14" s="23">
        <f>'[1]FMIS Report'!E14</f>
        <v>269293750.19</v>
      </c>
      <c r="F14" s="24">
        <f t="shared" si="1"/>
        <v>19.386901133148555</v>
      </c>
      <c r="G14" s="23">
        <f>'[1]FMIS Report'!C14</f>
        <v>115700000</v>
      </c>
      <c r="H14" s="23">
        <f>'[1]FMIS Report'!F14</f>
        <v>15562140.869999999</v>
      </c>
      <c r="I14" s="24">
        <f t="shared" si="0"/>
        <v>13.450424261019878</v>
      </c>
      <c r="J14" s="25">
        <f t="shared" si="2"/>
        <v>1504750000</v>
      </c>
      <c r="K14" s="25">
        <f t="shared" si="3"/>
        <v>284855891.06</v>
      </c>
      <c r="L14" s="24">
        <f t="shared" si="4"/>
        <v>18.930446323974081</v>
      </c>
      <c r="M14" s="26"/>
      <c r="N14" s="27">
        <v>10988198.800000001</v>
      </c>
      <c r="O14" s="27">
        <f t="shared" si="5"/>
        <v>273867692.25999999</v>
      </c>
      <c r="P14" s="29"/>
    </row>
    <row r="15" spans="1:16" ht="30.75" customHeight="1" x14ac:dyDescent="0.25">
      <c r="A15" s="20">
        <v>8</v>
      </c>
      <c r="B15" s="20">
        <v>312</v>
      </c>
      <c r="C15" s="21" t="str">
        <f>'[1]FMIS Report'!A15</f>
        <v>314 आन्तरिक मामिला तथा कानून मन्त्रालय</v>
      </c>
      <c r="D15" s="22">
        <f>'[1]FMIS Report'!B15</f>
        <v>200996000</v>
      </c>
      <c r="E15" s="23">
        <f>'[1]FMIS Report'!E15</f>
        <v>23864626.699999999</v>
      </c>
      <c r="F15" s="24">
        <f t="shared" si="1"/>
        <v>11.873184889251528</v>
      </c>
      <c r="G15" s="23">
        <f>'[1]FMIS Report'!C15</f>
        <v>166000000</v>
      </c>
      <c r="H15" s="23">
        <f>'[1]FMIS Report'!F15</f>
        <v>183594</v>
      </c>
      <c r="I15" s="24">
        <f t="shared" si="0"/>
        <v>0.11059879518072288</v>
      </c>
      <c r="J15" s="25">
        <f t="shared" si="2"/>
        <v>366996000</v>
      </c>
      <c r="K15" s="25">
        <f t="shared" si="3"/>
        <v>24048220.699999999</v>
      </c>
      <c r="L15" s="24">
        <f t="shared" si="4"/>
        <v>6.55272011139086</v>
      </c>
      <c r="M15" s="26"/>
      <c r="N15" s="27">
        <v>1005547311.02</v>
      </c>
      <c r="O15" s="27">
        <f t="shared" si="5"/>
        <v>-981499090.31999993</v>
      </c>
      <c r="P15" s="29"/>
    </row>
    <row r="16" spans="1:16" ht="40.5" customHeight="1" x14ac:dyDescent="0.25">
      <c r="A16" s="20">
        <v>9</v>
      </c>
      <c r="B16" s="20">
        <v>314</v>
      </c>
      <c r="C16" s="21" t="str">
        <f>'[1]FMIS Report'!A16</f>
        <v>329 वन तथा वातावरण मन्त्रालय</v>
      </c>
      <c r="D16" s="22">
        <f>'[1]FMIS Report'!B16</f>
        <v>1488167000</v>
      </c>
      <c r="E16" s="23">
        <f>'[1]FMIS Report'!E16</f>
        <v>390865072.36000001</v>
      </c>
      <c r="F16" s="24">
        <f t="shared" si="1"/>
        <v>26.264866265681203</v>
      </c>
      <c r="G16" s="23">
        <f>'[1]FMIS Report'!C16</f>
        <v>1059283000</v>
      </c>
      <c r="H16" s="23">
        <f>'[1]FMIS Report'!F16</f>
        <v>86312314.540000007</v>
      </c>
      <c r="I16" s="24">
        <f t="shared" si="0"/>
        <v>8.1481827368134869</v>
      </c>
      <c r="J16" s="25">
        <f t="shared" si="2"/>
        <v>2547450000</v>
      </c>
      <c r="K16" s="25">
        <f t="shared" si="3"/>
        <v>477177386.90000004</v>
      </c>
      <c r="L16" s="24">
        <f t="shared" si="4"/>
        <v>18.731570272233018</v>
      </c>
      <c r="M16" s="26"/>
      <c r="N16" s="27">
        <v>283129998.79000002</v>
      </c>
      <c r="O16" s="27">
        <f t="shared" si="5"/>
        <v>194047388.11000001</v>
      </c>
      <c r="P16" s="29"/>
    </row>
    <row r="17" spans="1:16" ht="30" customHeight="1" x14ac:dyDescent="0.25">
      <c r="A17" s="20">
        <v>10</v>
      </c>
      <c r="B17" s="20">
        <v>329</v>
      </c>
      <c r="C17" s="21" t="str">
        <f>'[1]FMIS Report'!A17</f>
        <v>337 भौतिक पूर्वाधार विकास मन्त्रालय</v>
      </c>
      <c r="D17" s="22">
        <f>'[1]FMIS Report'!B17</f>
        <v>313830000</v>
      </c>
      <c r="E17" s="23">
        <f>'[1]FMIS Report'!E17</f>
        <v>79056164.469999999</v>
      </c>
      <c r="F17" s="24">
        <f t="shared" si="1"/>
        <v>25.190760752636777</v>
      </c>
      <c r="G17" s="23">
        <f>'[1]FMIS Report'!C17</f>
        <v>9610670000</v>
      </c>
      <c r="H17" s="23">
        <f>'[1]FMIS Report'!F17</f>
        <v>1849416398.78</v>
      </c>
      <c r="I17" s="24">
        <f t="shared" si="0"/>
        <v>19.243365954506814</v>
      </c>
      <c r="J17" s="25">
        <f t="shared" si="2"/>
        <v>9924500000</v>
      </c>
      <c r="K17" s="25">
        <f t="shared" si="3"/>
        <v>1928472563.25</v>
      </c>
      <c r="L17" s="24">
        <f t="shared" si="4"/>
        <v>19.431432951282179</v>
      </c>
      <c r="M17" s="26"/>
      <c r="N17" s="27">
        <v>1481788334.74</v>
      </c>
      <c r="O17" s="27">
        <f t="shared" si="5"/>
        <v>446684228.50999999</v>
      </c>
      <c r="P17" s="29"/>
    </row>
    <row r="18" spans="1:16" ht="30.75" customHeight="1" x14ac:dyDescent="0.25">
      <c r="A18" s="20">
        <v>11</v>
      </c>
      <c r="B18" s="20">
        <v>337</v>
      </c>
      <c r="C18" s="21" t="str">
        <f>'[1]FMIS Report'!A18</f>
        <v>343 युवा तथा खेलकुद मन्त्रालय</v>
      </c>
      <c r="D18" s="22">
        <f>'[1]FMIS Report'!B18</f>
        <v>145400000</v>
      </c>
      <c r="E18" s="23">
        <f>'[1]FMIS Report'!E18</f>
        <v>19763719.050000001</v>
      </c>
      <c r="F18" s="24">
        <f t="shared" si="1"/>
        <v>13.59265409215956</v>
      </c>
      <c r="G18" s="23">
        <f>'[1]FMIS Report'!C18</f>
        <v>227050000</v>
      </c>
      <c r="H18" s="23">
        <f>'[1]FMIS Report'!F18</f>
        <v>85993</v>
      </c>
      <c r="I18" s="24">
        <f t="shared" si="0"/>
        <v>3.7874036555824712E-2</v>
      </c>
      <c r="J18" s="25">
        <f t="shared" si="2"/>
        <v>372450000</v>
      </c>
      <c r="K18" s="25">
        <f t="shared" si="3"/>
        <v>19849712.050000001</v>
      </c>
      <c r="L18" s="24">
        <f t="shared" si="4"/>
        <v>5.3294971271311589</v>
      </c>
      <c r="M18" s="26"/>
      <c r="N18" s="27">
        <v>7019664500.4699993</v>
      </c>
      <c r="O18" s="27">
        <f t="shared" si="5"/>
        <v>-6999814788.4199991</v>
      </c>
      <c r="P18" s="29"/>
    </row>
    <row r="19" spans="1:16" ht="30.75" customHeight="1" x14ac:dyDescent="0.25">
      <c r="A19" s="20">
        <v>12</v>
      </c>
      <c r="B19" s="20">
        <v>347</v>
      </c>
      <c r="C19" s="21" t="str">
        <f>'[1]FMIS Report'!A19</f>
        <v>347 सहरी विकास तथा खानेपानी मन्त्रालय</v>
      </c>
      <c r="D19" s="22">
        <f>'[1]FMIS Report'!B19</f>
        <v>262000000</v>
      </c>
      <c r="E19" s="23">
        <f>'[1]FMIS Report'!E19</f>
        <v>83225554.810000002</v>
      </c>
      <c r="F19" s="24">
        <f t="shared" si="1"/>
        <v>31.765478935114505</v>
      </c>
      <c r="G19" s="23">
        <f>'[1]FMIS Report'!C19</f>
        <v>5358380000</v>
      </c>
      <c r="H19" s="23">
        <f>'[1]FMIS Report'!F19</f>
        <v>896000749.62</v>
      </c>
      <c r="I19" s="24">
        <f t="shared" si="0"/>
        <v>16.721485777791049</v>
      </c>
      <c r="J19" s="25">
        <f t="shared" si="2"/>
        <v>5620380000</v>
      </c>
      <c r="K19" s="25">
        <f t="shared" si="3"/>
        <v>979226304.43000007</v>
      </c>
      <c r="L19" s="24">
        <f t="shared" si="4"/>
        <v>17.422777542265827</v>
      </c>
      <c r="M19" s="26"/>
      <c r="N19" s="27">
        <v>4573361500.2799997</v>
      </c>
      <c r="O19" s="27">
        <f t="shared" si="5"/>
        <v>-3594135195.8499994</v>
      </c>
      <c r="P19" s="29"/>
    </row>
    <row r="20" spans="1:16" ht="30.75" customHeight="1" x14ac:dyDescent="0.25">
      <c r="A20" s="20">
        <v>13</v>
      </c>
      <c r="B20" s="20">
        <v>350</v>
      </c>
      <c r="C20" s="21" t="str">
        <f>'[1]FMIS Report'!A20</f>
        <v>350 सामाजिक विकास मन्त्रालय</v>
      </c>
      <c r="D20" s="22">
        <f>'[1]FMIS Report'!B20</f>
        <v>2354874000</v>
      </c>
      <c r="E20" s="23">
        <f>'[1]FMIS Report'!E20</f>
        <v>237208547.81999999</v>
      </c>
      <c r="F20" s="24">
        <f t="shared" si="1"/>
        <v>10.073088743601568</v>
      </c>
      <c r="G20" s="23">
        <f>'[1]FMIS Report'!C20</f>
        <v>1262663000</v>
      </c>
      <c r="H20" s="23">
        <f>'[1]FMIS Report'!F20</f>
        <v>50528255.5</v>
      </c>
      <c r="I20" s="24">
        <f t="shared" si="0"/>
        <v>4.0017214015141018</v>
      </c>
      <c r="J20" s="25">
        <f t="shared" si="2"/>
        <v>3617537000</v>
      </c>
      <c r="K20" s="25">
        <f t="shared" si="3"/>
        <v>287736803.31999999</v>
      </c>
      <c r="L20" s="24">
        <f t="shared" si="4"/>
        <v>7.9539422352832876</v>
      </c>
      <c r="M20" s="26"/>
      <c r="N20" s="27">
        <v>2030089255.1599998</v>
      </c>
      <c r="O20" s="27">
        <f t="shared" si="5"/>
        <v>-1742352451.8399999</v>
      </c>
      <c r="P20" s="29"/>
    </row>
    <row r="21" spans="1:16" ht="30.75" customHeight="1" x14ac:dyDescent="0.25">
      <c r="A21" s="20">
        <v>14</v>
      </c>
      <c r="B21" s="20">
        <v>370</v>
      </c>
      <c r="C21" s="21" t="str">
        <f>'[1]FMIS Report'!A21</f>
        <v>370 स्वास्थ्य मन्त्रालय</v>
      </c>
      <c r="D21" s="22">
        <f>'[1]FMIS Report'!B21</f>
        <v>3381308000</v>
      </c>
      <c r="E21" s="23">
        <f>'[1]FMIS Report'!E21</f>
        <v>1025598430.0700001</v>
      </c>
      <c r="F21" s="24">
        <f t="shared" si="1"/>
        <v>30.331411100970396</v>
      </c>
      <c r="G21" s="23">
        <f>'[1]FMIS Report'!C21</f>
        <v>1571665000</v>
      </c>
      <c r="H21" s="23">
        <f>'[1]FMIS Report'!F21</f>
        <v>1059797076.04</v>
      </c>
      <c r="I21" s="24">
        <f t="shared" si="0"/>
        <v>67.431486737949882</v>
      </c>
      <c r="J21" s="25">
        <f t="shared" si="2"/>
        <v>4952973000</v>
      </c>
      <c r="K21" s="25">
        <f t="shared" si="3"/>
        <v>2085395506.1100001</v>
      </c>
      <c r="L21" s="24">
        <f t="shared" si="4"/>
        <v>42.103914277546032</v>
      </c>
      <c r="M21" s="26"/>
      <c r="N21" s="27">
        <v>4952411469.25</v>
      </c>
      <c r="O21" s="27">
        <f t="shared" si="5"/>
        <v>-2867015963.1399999</v>
      </c>
      <c r="P21" s="29"/>
    </row>
    <row r="22" spans="1:16" ht="29.25" customHeight="1" x14ac:dyDescent="0.25">
      <c r="A22" s="20">
        <v>15</v>
      </c>
      <c r="B22" s="20">
        <v>391</v>
      </c>
      <c r="C22" s="21" t="str">
        <f>'[1]FMIS Report'!A22</f>
        <v>391 प्रदेश योजना आयोग</v>
      </c>
      <c r="D22" s="22">
        <f>'[1]FMIS Report'!B22</f>
        <v>26500000</v>
      </c>
      <c r="E22" s="23">
        <f>'[1]FMIS Report'!E22</f>
        <v>5174152.08</v>
      </c>
      <c r="F22" s="24">
        <f t="shared" si="1"/>
        <v>19.525102188679245</v>
      </c>
      <c r="G22" s="23">
        <f>'[1]FMIS Report'!C22</f>
        <v>4000000</v>
      </c>
      <c r="H22" s="23">
        <f>'[1]FMIS Report'!F22</f>
        <v>32000</v>
      </c>
      <c r="I22" s="24">
        <f t="shared" si="0"/>
        <v>0.8</v>
      </c>
      <c r="J22" s="25">
        <f t="shared" si="2"/>
        <v>30500000</v>
      </c>
      <c r="K22" s="25">
        <f t="shared" si="3"/>
        <v>5206152.08</v>
      </c>
      <c r="L22" s="24">
        <f t="shared" si="4"/>
        <v>17.069351081967213</v>
      </c>
      <c r="M22" s="26"/>
      <c r="N22" s="27">
        <v>12136953.58</v>
      </c>
      <c r="O22" s="27">
        <f t="shared" si="5"/>
        <v>-6930801.5</v>
      </c>
      <c r="P22" s="29"/>
    </row>
    <row r="23" spans="1:16" ht="27.75" customHeight="1" x14ac:dyDescent="0.25">
      <c r="A23" s="20">
        <v>16</v>
      </c>
      <c r="B23" s="20">
        <v>602</v>
      </c>
      <c r="C23" s="21" t="str">
        <f>'[1]FMIS Report'!A23</f>
        <v>602 अर्थ - विविध</v>
      </c>
      <c r="D23" s="22">
        <f>'[1]FMIS Report'!B23</f>
        <v>501000000</v>
      </c>
      <c r="E23" s="23">
        <f>'[1]FMIS Report'!E23</f>
        <v>0</v>
      </c>
      <c r="F23" s="24">
        <f t="shared" si="1"/>
        <v>0</v>
      </c>
      <c r="G23" s="23">
        <f>'[1]FMIS Report'!C23</f>
        <v>429704000</v>
      </c>
      <c r="H23" s="23">
        <f>'[1]FMIS Report'!F23</f>
        <v>0</v>
      </c>
      <c r="I23" s="24">
        <f t="shared" si="0"/>
        <v>0</v>
      </c>
      <c r="J23" s="25">
        <f t="shared" si="2"/>
        <v>930704000</v>
      </c>
      <c r="K23" s="25">
        <f t="shared" si="3"/>
        <v>0</v>
      </c>
      <c r="L23" s="24">
        <f t="shared" si="4"/>
        <v>0</v>
      </c>
      <c r="M23" s="26"/>
      <c r="N23" s="27">
        <v>0</v>
      </c>
      <c r="O23" s="27">
        <f t="shared" si="5"/>
        <v>0</v>
      </c>
      <c r="P23" s="30"/>
    </row>
    <row r="24" spans="1:16" ht="27.75" customHeight="1" x14ac:dyDescent="0.25">
      <c r="A24" s="31" t="s">
        <v>10</v>
      </c>
      <c r="B24" s="32"/>
      <c r="C24" s="33"/>
      <c r="D24" s="34">
        <f>SUM(D8:D23)</f>
        <v>12014786000</v>
      </c>
      <c r="E24" s="34">
        <f>SUM(E8:E23)</f>
        <v>2599040037.5699997</v>
      </c>
      <c r="F24" s="35">
        <f t="shared" si="1"/>
        <v>21.632012734725357</v>
      </c>
      <c r="G24" s="34">
        <f t="shared" ref="G24:J24" si="6">SUM(G8:G23)</f>
        <v>23471465000</v>
      </c>
      <c r="H24" s="34">
        <f t="shared" si="6"/>
        <v>4234085801.5799999</v>
      </c>
      <c r="I24" s="35">
        <f t="shared" si="0"/>
        <v>18.039290694381453</v>
      </c>
      <c r="J24" s="34">
        <f t="shared" si="6"/>
        <v>35486251000</v>
      </c>
      <c r="K24" s="36">
        <f t="shared" si="3"/>
        <v>6833125839.1499996</v>
      </c>
      <c r="L24" s="35">
        <f t="shared" si="4"/>
        <v>19.255699451457971</v>
      </c>
      <c r="M24" s="37"/>
      <c r="N24" s="38">
        <v>25421626711.699997</v>
      </c>
      <c r="O24" s="27">
        <f t="shared" si="5"/>
        <v>-18588500872.549995</v>
      </c>
      <c r="P24" s="39"/>
    </row>
    <row r="25" spans="1:16" ht="27.75" customHeight="1" x14ac:dyDescent="0.25">
      <c r="A25" s="20">
        <v>17</v>
      </c>
      <c r="B25" s="20">
        <v>801</v>
      </c>
      <c r="C25" s="21" t="str">
        <f>'[1]FMIS Report'!A24</f>
        <v>801 स्थानीय तह</v>
      </c>
      <c r="D25" s="22">
        <f>'[1]FMIS Report'!B24</f>
        <v>3423749000</v>
      </c>
      <c r="E25" s="23">
        <f>'[1]FMIS Report'!E24</f>
        <v>1122406768.04</v>
      </c>
      <c r="F25" s="24">
        <f t="shared" si="1"/>
        <v>32.782974687688842</v>
      </c>
      <c r="G25" s="23">
        <f>'[1]FMIS Report'!C24</f>
        <v>0</v>
      </c>
      <c r="H25" s="23">
        <f>'[1]FMIS Report'!F24</f>
        <v>0</v>
      </c>
      <c r="I25" s="24">
        <v>0</v>
      </c>
      <c r="J25" s="25">
        <f t="shared" ref="J25:J26" si="7">D25+G25</f>
        <v>3423749000</v>
      </c>
      <c r="K25" s="25">
        <f t="shared" si="3"/>
        <v>1122406768.04</v>
      </c>
      <c r="L25" s="24">
        <f t="shared" si="4"/>
        <v>32.782974687688842</v>
      </c>
      <c r="M25" s="26"/>
      <c r="N25" s="40">
        <v>2804339608.54</v>
      </c>
      <c r="O25" s="40">
        <f t="shared" si="5"/>
        <v>-1681932840.5</v>
      </c>
      <c r="P25" s="40">
        <f>K25-N25</f>
        <v>-1681932840.5</v>
      </c>
    </row>
    <row r="26" spans="1:16" ht="27.75" customHeight="1" x14ac:dyDescent="0.25">
      <c r="A26" s="41" t="s">
        <v>18</v>
      </c>
      <c r="B26" s="42"/>
      <c r="C26" s="43"/>
      <c r="D26" s="44">
        <f>D25+D24</f>
        <v>15438535000</v>
      </c>
      <c r="E26" s="44">
        <f>E25+E24</f>
        <v>3721446805.6099997</v>
      </c>
      <c r="F26" s="45">
        <f t="shared" si="1"/>
        <v>24.104921908782146</v>
      </c>
      <c r="G26" s="44">
        <f>G25+G24</f>
        <v>23471465000</v>
      </c>
      <c r="H26" s="44">
        <f>H25+H24</f>
        <v>4234085801.5799999</v>
      </c>
      <c r="I26" s="45">
        <f>H26/G26*100</f>
        <v>18.039290694381453</v>
      </c>
      <c r="J26" s="44">
        <f t="shared" si="7"/>
        <v>38910000000</v>
      </c>
      <c r="K26" s="44">
        <f t="shared" si="3"/>
        <v>7955532607.1899996</v>
      </c>
      <c r="L26" s="45">
        <f t="shared" si="4"/>
        <v>20.445984598278077</v>
      </c>
      <c r="M26" s="46"/>
      <c r="N26" s="38">
        <v>28225966320.239998</v>
      </c>
      <c r="O26" s="27">
        <f t="shared" si="5"/>
        <v>-20270433713.049999</v>
      </c>
      <c r="P26" s="47"/>
    </row>
    <row r="27" spans="1:16" x14ac:dyDescent="0.25">
      <c r="J27" s="49"/>
    </row>
  </sheetData>
  <sheetProtection selectLockedCells="1"/>
  <mergeCells count="15">
    <mergeCell ref="J6:L6"/>
    <mergeCell ref="N6:P6"/>
    <mergeCell ref="P8:P23"/>
    <mergeCell ref="A24:C24"/>
    <mergeCell ref="A26:C26"/>
    <mergeCell ref="A1:L1"/>
    <mergeCell ref="A2:L2"/>
    <mergeCell ref="A3:L3"/>
    <mergeCell ref="A4:L4"/>
    <mergeCell ref="A5:L5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2026-01-18T05:09:44Z</dcterms:created>
  <dcterms:modified xsi:type="dcterms:W3CDTF">2026-01-18T05:10:34Z</dcterms:modified>
</cp:coreProperties>
</file>