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मासिक प्रतिवेदन८१८२\"/>
    </mc:Choice>
  </mc:AlternateContent>
  <bookViews>
    <workbookView xWindow="0" yWindow="0" windowWidth="28800" windowHeight="1231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खर्च!$A$1:$L$26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C25" i="1"/>
  <c r="H23" i="1"/>
  <c r="G23" i="1"/>
  <c r="E23" i="1"/>
  <c r="D23" i="1"/>
  <c r="J23" i="1" s="1"/>
  <c r="C23" i="1"/>
  <c r="H22" i="1"/>
  <c r="G22" i="1"/>
  <c r="E22" i="1"/>
  <c r="F22" i="1" s="1"/>
  <c r="D22" i="1"/>
  <c r="C22" i="1"/>
  <c r="H21" i="1"/>
  <c r="G21" i="1"/>
  <c r="E21" i="1"/>
  <c r="D21" i="1"/>
  <c r="J21" i="1" s="1"/>
  <c r="C21" i="1"/>
  <c r="H20" i="1"/>
  <c r="G20" i="1"/>
  <c r="E20" i="1"/>
  <c r="D20" i="1"/>
  <c r="J20" i="1" s="1"/>
  <c r="C20" i="1"/>
  <c r="H19" i="1"/>
  <c r="G19" i="1"/>
  <c r="E19" i="1"/>
  <c r="D19" i="1"/>
  <c r="J19" i="1" s="1"/>
  <c r="C19" i="1"/>
  <c r="H18" i="1"/>
  <c r="K18" i="1" s="1"/>
  <c r="O18" i="1" s="1"/>
  <c r="G18" i="1"/>
  <c r="E18" i="1"/>
  <c r="D18" i="1"/>
  <c r="J18" i="1" s="1"/>
  <c r="C18" i="1"/>
  <c r="H17" i="1"/>
  <c r="G17" i="1"/>
  <c r="E17" i="1"/>
  <c r="D17" i="1"/>
  <c r="C17" i="1"/>
  <c r="H16" i="1"/>
  <c r="G16" i="1"/>
  <c r="E16" i="1"/>
  <c r="D16" i="1"/>
  <c r="J16" i="1" s="1"/>
  <c r="C16" i="1"/>
  <c r="H15" i="1"/>
  <c r="G15" i="1"/>
  <c r="E15" i="1"/>
  <c r="D15" i="1"/>
  <c r="C15" i="1"/>
  <c r="H14" i="1"/>
  <c r="G14" i="1"/>
  <c r="E14" i="1"/>
  <c r="D14" i="1"/>
  <c r="C14" i="1"/>
  <c r="H13" i="1"/>
  <c r="G13" i="1"/>
  <c r="E13" i="1"/>
  <c r="K13" i="1" s="1"/>
  <c r="D13" i="1"/>
  <c r="C13" i="1"/>
  <c r="H12" i="1"/>
  <c r="G12" i="1"/>
  <c r="E12" i="1"/>
  <c r="D12" i="1"/>
  <c r="J12" i="1" s="1"/>
  <c r="C12" i="1"/>
  <c r="H11" i="1"/>
  <c r="G11" i="1"/>
  <c r="E11" i="1"/>
  <c r="D11" i="1"/>
  <c r="J11" i="1" s="1"/>
  <c r="C11" i="1"/>
  <c r="H10" i="1"/>
  <c r="G10" i="1"/>
  <c r="E10" i="1"/>
  <c r="D10" i="1"/>
  <c r="J10" i="1" s="1"/>
  <c r="C10" i="1"/>
  <c r="H9" i="1"/>
  <c r="G9" i="1"/>
  <c r="E9" i="1"/>
  <c r="D9" i="1"/>
  <c r="J9" i="1" s="1"/>
  <c r="C9" i="1"/>
  <c r="H8" i="1"/>
  <c r="K8" i="1" s="1"/>
  <c r="G8" i="1"/>
  <c r="E8" i="1"/>
  <c r="F8" i="1" s="1"/>
  <c r="D8" i="1"/>
  <c r="C8" i="1"/>
  <c r="I13" i="1" l="1"/>
  <c r="F14" i="1"/>
  <c r="F10" i="1"/>
  <c r="J17" i="1"/>
  <c r="F25" i="1"/>
  <c r="K17" i="1"/>
  <c r="O17" i="1" s="1"/>
  <c r="J22" i="1"/>
  <c r="L22" i="1" s="1"/>
  <c r="K20" i="1"/>
  <c r="L20" i="1" s="1"/>
  <c r="F17" i="1"/>
  <c r="K10" i="1"/>
  <c r="O10" i="1" s="1"/>
  <c r="K25" i="1"/>
  <c r="P25" i="1" s="1"/>
  <c r="L17" i="1"/>
  <c r="F15" i="1"/>
  <c r="J15" i="1"/>
  <c r="K15" i="1"/>
  <c r="F21" i="1"/>
  <c r="F9" i="1"/>
  <c r="K23" i="1"/>
  <c r="O23" i="1" s="1"/>
  <c r="K21" i="1"/>
  <c r="L21" i="1" s="1"/>
  <c r="F19" i="1"/>
  <c r="I11" i="1"/>
  <c r="F16" i="1"/>
  <c r="I19" i="1"/>
  <c r="K16" i="1"/>
  <c r="O16" i="1" s="1"/>
  <c r="J14" i="1"/>
  <c r="D24" i="1"/>
  <c r="D26" i="1" s="1"/>
  <c r="K12" i="1"/>
  <c r="O12" i="1" s="1"/>
  <c r="K14" i="1"/>
  <c r="O14" i="1" s="1"/>
  <c r="F20" i="1"/>
  <c r="J13" i="1"/>
  <c r="F23" i="1"/>
  <c r="F11" i="1"/>
  <c r="I17" i="1"/>
  <c r="I9" i="1"/>
  <c r="K19" i="1"/>
  <c r="L19" i="1" s="1"/>
  <c r="F12" i="1"/>
  <c r="F18" i="1"/>
  <c r="G24" i="1"/>
  <c r="G26" i="1" s="1"/>
  <c r="I18" i="1"/>
  <c r="K22" i="1"/>
  <c r="O13" i="1"/>
  <c r="L13" i="1"/>
  <c r="O15" i="1"/>
  <c r="L15" i="1"/>
  <c r="O20" i="1"/>
  <c r="O8" i="1"/>
  <c r="D29" i="1"/>
  <c r="O22" i="1"/>
  <c r="E24" i="1"/>
  <c r="I16" i="1"/>
  <c r="I15" i="1"/>
  <c r="L18" i="1"/>
  <c r="I14" i="1"/>
  <c r="H24" i="1"/>
  <c r="J25" i="1"/>
  <c r="I12" i="1"/>
  <c r="I22" i="1"/>
  <c r="I8" i="1"/>
  <c r="K11" i="1"/>
  <c r="I21" i="1"/>
  <c r="I20" i="1"/>
  <c r="K9" i="1"/>
  <c r="F13" i="1"/>
  <c r="I23" i="1"/>
  <c r="I10" i="1"/>
  <c r="J8" i="1"/>
  <c r="O19" i="1" l="1"/>
  <c r="L10" i="1"/>
  <c r="O25" i="1"/>
  <c r="L25" i="1"/>
  <c r="O21" i="1"/>
  <c r="L14" i="1"/>
  <c r="G29" i="1"/>
  <c r="J26" i="1"/>
  <c r="L16" i="1"/>
  <c r="L23" i="1"/>
  <c r="J24" i="1"/>
  <c r="L12" i="1"/>
  <c r="L8" i="1"/>
  <c r="F24" i="1"/>
  <c r="E26" i="1"/>
  <c r="L9" i="1"/>
  <c r="O9" i="1"/>
  <c r="K24" i="1"/>
  <c r="H26" i="1"/>
  <c r="I24" i="1"/>
  <c r="L11" i="1"/>
  <c r="O11" i="1"/>
  <c r="J29" i="1"/>
  <c r="F26" i="1" l="1"/>
  <c r="E29" i="1"/>
  <c r="H29" i="1"/>
  <c r="K26" i="1"/>
  <c r="I26" i="1"/>
  <c r="O24" i="1"/>
  <c r="L24" i="1"/>
  <c r="P8" i="1"/>
  <c r="K29" i="1" l="1"/>
  <c r="O26" i="1"/>
  <c r="L26" i="1"/>
</calcChain>
</file>

<file path=xl/sharedStrings.xml><?xml version="1.0" encoding="utf-8"?>
<sst xmlns="http://schemas.openxmlformats.org/spreadsheetml/2006/main" count="27" uniqueCount="20">
  <si>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</si>
  <si>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</si>
  <si>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</si>
  <si>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</si>
  <si>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क्र.सं.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</si>
  <si>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</si>
  <si>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</si>
  <si>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</si>
  <si>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</si>
  <si>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</si>
  <si>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Comparison</t>
  </si>
  <si>
    <t>बजेट</t>
  </si>
  <si>
    <t>खर्च</t>
  </si>
  <si>
    <t>प्रतिशत</t>
  </si>
  <si>
    <t>Exp Previous day</t>
  </si>
  <si>
    <t>Exp Increased</t>
  </si>
  <si>
    <t>Group wise Exp Increased</t>
  </si>
  <si>
    <t>कूल जम्मा</t>
  </si>
  <si>
    <t>शुरु र अन्तिम बजेटको फरक</t>
  </si>
  <si>
    <t>आ.व.२०८२/८३ को २०८२ आश्विन मसान्त सम्मको मन्त्रालयगत खर्चको विवरण (सुरु विनियोजनका आधारमा)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</si>
</sst>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Kalimati"/>
      <charset val="1"/>
    </font>
    <font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sz val="12"/>
      <color rgb="FF7030A0"/>
      <name val="Times New Roman"/>
      <family val="1"/>
    </font>
    <font>
      <sz val="10"/>
      <color rgb="FF000000"/>
      <name val="Kalimati"/>
      <charset val="1"/>
    </font>
    <font>
      <sz val="10"/>
      <color rgb="FF7030A0"/>
      <name val="Kalimati"/>
      <charset val="1"/>
    </font>
    <font>
      <b/>
      <i/>
      <sz val="10"/>
      <color theme="1"/>
      <name val="Kalimati"/>
      <charset val="1"/>
    </font>
    <font>
      <b/>
      <i/>
      <sz val="10"/>
      <color rgb="FF000000"/>
      <name val="Kalimati"/>
      <charset val="1"/>
    </font>
    <font>
      <b/>
      <sz val="10"/>
      <color rgb="FF7030A0"/>
      <name val="Kalimati"/>
      <charset val="1"/>
    </font>
    <font>
      <i/>
      <sz val="11"/>
      <color theme="1"/>
      <name val="Kalimati"/>
      <charset val="1"/>
    </font>
    <font>
      <i/>
      <sz val="10"/>
      <color theme="1"/>
      <name val="Kalimati"/>
      <charset val="1"/>
    </font>
    <font>
      <b/>
      <sz val="20"/>
      <color theme="1"/>
      <name val="Kalimati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left" vertical="center" wrapText="1"/>
      <protection locked="0"/>
    </xf>
    <xf numFmtId="164" fontId="9" fillId="0" borderId="1" xfId="3" applyNumberFormat="1" applyFont="1" applyBorder="1" applyAlignment="1">
      <alignment horizontal="right" vertical="center" wrapText="1"/>
    </xf>
    <xf numFmtId="4" fontId="3" fillId="0" borderId="1" xfId="2" applyNumberFormat="1" applyFont="1" applyBorder="1" applyAlignment="1" applyProtection="1">
      <alignment horizontal="right" vertical="center" wrapText="1"/>
      <protection locked="0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right" vertical="center" wrapText="1"/>
    </xf>
    <xf numFmtId="4" fontId="3" fillId="0" borderId="0" xfId="2" applyNumberFormat="1" applyFont="1" applyAlignment="1">
      <alignment horizontal="center" vertical="center" wrapText="1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164" fontId="12" fillId="0" borderId="1" xfId="3" applyNumberFormat="1" applyFont="1" applyBorder="1" applyAlignment="1">
      <alignment horizontal="right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4" fontId="11" fillId="0" borderId="0" xfId="2" applyNumberFormat="1" applyFont="1" applyAlignment="1">
      <alignment horizontal="center" vertical="center" wrapText="1"/>
    </xf>
    <xf numFmtId="4" fontId="13" fillId="0" borderId="1" xfId="2" applyNumberFormat="1" applyFont="1" applyBorder="1" applyAlignment="1" applyProtection="1">
      <alignment vertical="center" wrapText="1"/>
      <protection locked="0"/>
    </xf>
    <xf numFmtId="0" fontId="10" fillId="0" borderId="3" xfId="2" applyFont="1" applyBorder="1" applyAlignment="1" applyProtection="1">
      <alignment vertical="center" wrapText="1"/>
      <protection locked="0"/>
    </xf>
    <xf numFmtId="4" fontId="10" fillId="0" borderId="2" xfId="2" applyNumberFormat="1" applyFont="1" applyBorder="1" applyAlignment="1" applyProtection="1">
      <alignment vertical="center" wrapText="1"/>
      <protection locked="0"/>
    </xf>
    <xf numFmtId="4" fontId="4" fillId="0" borderId="1" xfId="2" applyNumberFormat="1" applyFont="1" applyBorder="1" applyAlignment="1">
      <alignment horizontal="righ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0" fontId="10" fillId="0" borderId="1" xfId="2" applyFont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3" fontId="14" fillId="0" borderId="0" xfId="1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4" fontId="10" fillId="0" borderId="2" xfId="2" applyNumberFormat="1" applyFont="1" applyBorder="1" applyAlignment="1" applyProtection="1">
      <alignment horizontal="right" vertical="center" wrapText="1"/>
      <protection locked="0"/>
    </xf>
    <xf numFmtId="4" fontId="10" fillId="0" borderId="4" xfId="2" applyNumberFormat="1" applyFont="1" applyBorder="1" applyAlignment="1" applyProtection="1">
      <alignment horizontal="right" vertical="center" wrapText="1"/>
      <protection locked="0"/>
    </xf>
    <xf numFmtId="4" fontId="10" fillId="0" borderId="3" xfId="2" applyNumberFormat="1" applyFont="1" applyBorder="1" applyAlignment="1" applyProtection="1">
      <alignment horizontal="right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  <xf numFmtId="0" fontId="11" fillId="0" borderId="6" xfId="2" applyFont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09;&#2360;&#2379;&#2332;%20&#2350;&#2360;&#2366;&#2344;&#2381;&#2340;%20&#2360;&#2350;&#2381;&#2350;&#2325;&#2379;%20&#2326;&#2352;&#2381;&#23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राजस्व अनुमान र प्रगति"/>
      <sheetName val="खर्च (2)"/>
      <sheetName val="खर्च"/>
      <sheetName val="कोष"/>
      <sheetName val="RMIS Data   "/>
      <sheetName val="FMIS Report"/>
      <sheetName val="FMIS Sourcewise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202 प्रदेश सभा</v>
          </cell>
          <cell r="B8">
            <v>232000000</v>
          </cell>
          <cell r="C8">
            <v>30000000</v>
          </cell>
          <cell r="E8">
            <v>32279030.18</v>
          </cell>
          <cell r="F8">
            <v>0</v>
          </cell>
        </row>
        <row r="9">
          <cell r="A9" t="str">
            <v>210 प्रदेश लोक सेवा आयोग</v>
          </cell>
          <cell r="B9">
            <v>93750000</v>
          </cell>
          <cell r="C9">
            <v>6250000</v>
          </cell>
          <cell r="E9">
            <v>13883710.800000001</v>
          </cell>
          <cell r="F9">
            <v>0</v>
          </cell>
        </row>
        <row r="10">
          <cell r="A10" t="str">
            <v>301 मुख्यमन्त्री तथा मन्त्रिपरिषद्को कार्यालय</v>
          </cell>
          <cell r="B10">
            <v>472100000</v>
          </cell>
          <cell r="C10">
            <v>29700000</v>
          </cell>
          <cell r="E10">
            <v>28499109.800000001</v>
          </cell>
          <cell r="F10">
            <v>517486</v>
          </cell>
        </row>
        <row r="11">
          <cell r="A11" t="str">
            <v>305 आर्थिक मामिला तथा योजना मन्त्रालय</v>
          </cell>
          <cell r="B11">
            <v>144000000</v>
          </cell>
          <cell r="C11">
            <v>20000000</v>
          </cell>
          <cell r="E11">
            <v>14532398.130000001</v>
          </cell>
          <cell r="F11">
            <v>492190</v>
          </cell>
        </row>
        <row r="12">
          <cell r="A12" t="str">
            <v>307 उद्योग, पर्यटन तथा यातायात मन्त्रालय</v>
          </cell>
          <cell r="B12">
            <v>729811000</v>
          </cell>
          <cell r="C12">
            <v>1174400000</v>
          </cell>
          <cell r="E12">
            <v>91167184.739999995</v>
          </cell>
          <cell r="F12">
            <v>2568961</v>
          </cell>
        </row>
        <row r="13">
          <cell r="A13" t="str">
            <v>308 उर्जा, जलस्रोत तथा सिंचाई मन्त्रालय</v>
          </cell>
          <cell r="B13">
            <v>280000000</v>
          </cell>
          <cell r="C13">
            <v>2406000000</v>
          </cell>
          <cell r="E13">
            <v>45091053.350000001</v>
          </cell>
          <cell r="F13">
            <v>42008906.049999997</v>
          </cell>
        </row>
        <row r="14">
          <cell r="A14" t="str">
            <v>312 कृषि, भूमि व्यवस्था तथा सहकारी मन्त्रालय</v>
          </cell>
          <cell r="B14">
            <v>1389050000</v>
          </cell>
          <cell r="C14">
            <v>115700000</v>
          </cell>
          <cell r="E14">
            <v>128889630.76000001</v>
          </cell>
          <cell r="F14">
            <v>8219185</v>
          </cell>
        </row>
        <row r="15">
          <cell r="A15" t="str">
            <v>314 आन्तरिक मामिला तथा कानून मन्त्रालय</v>
          </cell>
          <cell r="B15">
            <v>200996000</v>
          </cell>
          <cell r="C15">
            <v>166000000</v>
          </cell>
          <cell r="E15">
            <v>9836140.3000000007</v>
          </cell>
          <cell r="F15">
            <v>46047</v>
          </cell>
        </row>
        <row r="16">
          <cell r="A16" t="str">
            <v>329 वन तथा वातावरण मन्त्रालय</v>
          </cell>
          <cell r="B16">
            <v>1488167000</v>
          </cell>
          <cell r="C16">
            <v>1059283000</v>
          </cell>
          <cell r="E16">
            <v>191026202.27000001</v>
          </cell>
          <cell r="F16">
            <v>17083081</v>
          </cell>
        </row>
        <row r="17">
          <cell r="A17" t="str">
            <v>337 भौतिक पूर्वाधार विकास मन्त्रालय</v>
          </cell>
          <cell r="B17">
            <v>313830000</v>
          </cell>
          <cell r="C17">
            <v>9610670000</v>
          </cell>
          <cell r="E17">
            <v>39326682.560000002</v>
          </cell>
          <cell r="F17">
            <v>651195047.66999996</v>
          </cell>
        </row>
        <row r="18">
          <cell r="A18" t="str">
            <v>343 युवा तथा खेलकुद मन्त्रालय</v>
          </cell>
          <cell r="B18">
            <v>145400000</v>
          </cell>
          <cell r="C18">
            <v>227050000</v>
          </cell>
          <cell r="E18">
            <v>17602673.460000001</v>
          </cell>
          <cell r="F18">
            <v>0</v>
          </cell>
        </row>
        <row r="19">
          <cell r="A19" t="str">
            <v>347 सहरी विकास तथा खानेपानी मन्त्रालय</v>
          </cell>
          <cell r="B19">
            <v>262000000</v>
          </cell>
          <cell r="C19">
            <v>5358380000</v>
          </cell>
          <cell r="E19">
            <v>39155603.039999999</v>
          </cell>
          <cell r="F19">
            <v>361546461</v>
          </cell>
        </row>
        <row r="20">
          <cell r="A20" t="str">
            <v>350 सामाजिक विकास मन्त्रालय</v>
          </cell>
          <cell r="B20">
            <v>2354874000</v>
          </cell>
          <cell r="C20">
            <v>1262663000</v>
          </cell>
          <cell r="E20">
            <v>108252807.16</v>
          </cell>
          <cell r="F20">
            <v>7682060</v>
          </cell>
        </row>
        <row r="21">
          <cell r="A21" t="str">
            <v>370 स्वास्थ्य मन्त्रालय</v>
          </cell>
          <cell r="B21">
            <v>3381308000</v>
          </cell>
          <cell r="C21">
            <v>1571665000</v>
          </cell>
          <cell r="E21">
            <v>433716949.80000001</v>
          </cell>
          <cell r="F21">
            <v>604659379.5</v>
          </cell>
        </row>
        <row r="22">
          <cell r="A22" t="str">
            <v>391 प्रदेश योजना आयोग</v>
          </cell>
          <cell r="B22">
            <v>26500000</v>
          </cell>
          <cell r="C22">
            <v>4000000</v>
          </cell>
          <cell r="E22">
            <v>3033582.48</v>
          </cell>
          <cell r="F22">
            <v>0</v>
          </cell>
        </row>
        <row r="23">
          <cell r="A23" t="str">
            <v>602 अर्थ - विविध</v>
          </cell>
          <cell r="B23">
            <v>501000000</v>
          </cell>
          <cell r="C23">
            <v>429704000</v>
          </cell>
          <cell r="E23">
            <v>0</v>
          </cell>
          <cell r="F23">
            <v>0</v>
          </cell>
        </row>
        <row r="24">
          <cell r="A24" t="str">
            <v>801 स्थानीय तह</v>
          </cell>
          <cell r="B24">
            <v>3423749000</v>
          </cell>
          <cell r="C24">
            <v>0</v>
          </cell>
          <cell r="E24">
            <v>745823265.60000002</v>
          </cell>
          <cell r="F24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P29"/>
  <sheetViews>
    <sheetView tabSelected="1" view="pageBreakPreview" zoomScale="60" zoomScaleNormal="80" workbookViewId="0">
      <selection activeCell="G18" sqref="G18"/>
    </sheetView>
  </sheetViews>
  <sheetFormatPr defaultColWidth="9.140625" defaultRowHeight="19.5" x14ac:dyDescent="0.25"/>
  <cols>
    <col min="1" max="1" width="5.85546875" style="29" bestFit="1" customWidth="1"/>
    <col min="2" max="2" width="13.28515625" style="29" bestFit="1" customWidth="1"/>
    <col min="3" max="3" width="46.140625" style="2" bestFit="1" customWidth="1"/>
    <col min="4" max="5" width="30.140625" style="2" bestFit="1" customWidth="1"/>
    <col min="6" max="6" width="10.140625" style="29" bestFit="1" customWidth="1"/>
    <col min="7" max="8" width="30.140625" style="2" bestFit="1" customWidth="1"/>
    <col min="9" max="9" width="10.140625" style="29" bestFit="1" customWidth="1"/>
    <col min="10" max="10" width="30.140625" style="2" bestFit="1" customWidth="1"/>
    <col min="11" max="11" width="26.7109375" style="2" customWidth="1"/>
    <col min="12" max="12" width="10.140625" style="29" bestFit="1" customWidth="1"/>
    <col min="13" max="13" width="10.28515625" style="29" customWidth="1"/>
    <col min="14" max="14" width="34" style="2" hidden="1" customWidth="1"/>
    <col min="15" max="15" width="24.85546875" style="2" hidden="1" customWidth="1"/>
    <col min="16" max="16" width="30.42578125" style="2" hidden="1" customWidth="1"/>
    <col min="17" max="16384" width="9.140625" style="2"/>
  </cols>
  <sheetData>
    <row r="1" spans="1:16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</row>
    <row r="2" spans="1:16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3"/>
    </row>
    <row r="3" spans="1:16" ht="23.2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"/>
    </row>
    <row r="4" spans="1:16" ht="19.5" customHeight="1" x14ac:dyDescent="0.2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5"/>
    </row>
    <row r="5" spans="1:16" ht="40.5" x14ac:dyDescent="0.25">
      <c r="A5" s="47" t="s">
        <v>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"/>
    </row>
    <row r="6" spans="1:16" ht="30" customHeight="1" x14ac:dyDescent="0.25">
      <c r="A6" s="48" t="s">
        <v>4</v>
      </c>
      <c r="B6" s="49" t="s">
        <v>5</v>
      </c>
      <c r="C6" s="48" t="s">
        <v>6</v>
      </c>
      <c r="D6" s="35" t="s">
        <v>7</v>
      </c>
      <c r="E6" s="35"/>
      <c r="F6" s="35"/>
      <c r="G6" s="35" t="s">
        <v>8</v>
      </c>
      <c r="H6" s="35"/>
      <c r="I6" s="35"/>
      <c r="J6" s="35" t="s">
        <v>9</v>
      </c>
      <c r="K6" s="35"/>
      <c r="L6" s="35"/>
      <c r="M6" s="3"/>
      <c r="N6" s="36" t="s">
        <v>10</v>
      </c>
      <c r="O6" s="36"/>
      <c r="P6" s="36"/>
    </row>
    <row r="7" spans="1:16" x14ac:dyDescent="0.25">
      <c r="A7" s="48"/>
      <c r="B7" s="50"/>
      <c r="C7" s="48"/>
      <c r="D7" s="7" t="s">
        <v>11</v>
      </c>
      <c r="E7" s="8" t="s">
        <v>12</v>
      </c>
      <c r="F7" s="8" t="s">
        <v>13</v>
      </c>
      <c r="G7" s="7" t="s">
        <v>11</v>
      </c>
      <c r="H7" s="8" t="s">
        <v>12</v>
      </c>
      <c r="I7" s="8" t="s">
        <v>13</v>
      </c>
      <c r="J7" s="7" t="s">
        <v>11</v>
      </c>
      <c r="K7" s="8" t="s">
        <v>12</v>
      </c>
      <c r="L7" s="8" t="s">
        <v>13</v>
      </c>
      <c r="M7" s="3"/>
      <c r="N7" s="9" t="s">
        <v>14</v>
      </c>
      <c r="O7" s="9" t="s">
        <v>15</v>
      </c>
      <c r="P7" s="9" t="s">
        <v>16</v>
      </c>
    </row>
    <row r="8" spans="1:16" ht="30.75" customHeight="1" x14ac:dyDescent="0.25">
      <c r="A8" s="10">
        <v>1</v>
      </c>
      <c r="B8" s="10">
        <v>202</v>
      </c>
      <c r="C8" s="11" t="str">
        <f>'[1]FMIS Report'!A8</f>
        <v>202 प्रदेश सभा</v>
      </c>
      <c r="D8" s="12">
        <f>'[1]FMIS Report'!B8</f>
        <v>232000000</v>
      </c>
      <c r="E8" s="13">
        <f>'[1]FMIS Report'!E8</f>
        <v>32279030.18</v>
      </c>
      <c r="F8" s="14">
        <f>E8/D8*100</f>
        <v>13.913375077586206</v>
      </c>
      <c r="G8" s="13">
        <f>'[1]FMIS Report'!C8</f>
        <v>30000000</v>
      </c>
      <c r="H8" s="13">
        <f>'[1]FMIS Report'!F8</f>
        <v>0</v>
      </c>
      <c r="I8" s="14">
        <f t="shared" ref="I8:I24" si="0">H8/G8*100</f>
        <v>0</v>
      </c>
      <c r="J8" s="15">
        <f>D8+G8</f>
        <v>262000000</v>
      </c>
      <c r="K8" s="15">
        <f>H8+E8</f>
        <v>32279030.18</v>
      </c>
      <c r="L8" s="14">
        <f>K8/J8*100</f>
        <v>12.320240526717557</v>
      </c>
      <c r="M8" s="16"/>
      <c r="N8" s="17">
        <v>232192618.72999999</v>
      </c>
      <c r="O8" s="17">
        <f>K8-N8</f>
        <v>-199913588.54999998</v>
      </c>
      <c r="P8" s="37">
        <f>K24-N24</f>
        <v>-22529315148.649998</v>
      </c>
    </row>
    <row r="9" spans="1:16" ht="30.75" customHeight="1" x14ac:dyDescent="0.25">
      <c r="A9" s="10">
        <v>2</v>
      </c>
      <c r="B9" s="10">
        <v>210</v>
      </c>
      <c r="C9" s="11" t="str">
        <f>'[1]FMIS Report'!A9</f>
        <v>210 प्रदेश लोक सेवा आयोग</v>
      </c>
      <c r="D9" s="12">
        <f>'[1]FMIS Report'!B9</f>
        <v>93750000</v>
      </c>
      <c r="E9" s="13">
        <f>'[1]FMIS Report'!E9</f>
        <v>13883710.800000001</v>
      </c>
      <c r="F9" s="14">
        <f t="shared" ref="F9:F26" si="1">E9/D9*100</f>
        <v>14.80929152</v>
      </c>
      <c r="G9" s="13">
        <f>'[1]FMIS Report'!C9</f>
        <v>6250000</v>
      </c>
      <c r="H9" s="13">
        <f>'[1]FMIS Report'!F9</f>
        <v>0</v>
      </c>
      <c r="I9" s="14">
        <f t="shared" si="0"/>
        <v>0</v>
      </c>
      <c r="J9" s="15">
        <f t="shared" ref="J9:J23" si="2">D9+G9</f>
        <v>100000000</v>
      </c>
      <c r="K9" s="15">
        <f t="shared" ref="K9:K26" si="3">H9+E9</f>
        <v>13883710.800000001</v>
      </c>
      <c r="L9" s="14">
        <f t="shared" ref="L9:L26" si="4">K9/J9*100</f>
        <v>13.883710800000001</v>
      </c>
      <c r="M9" s="16"/>
      <c r="N9" s="17">
        <v>80930140.099999994</v>
      </c>
      <c r="O9" s="17">
        <f t="shared" ref="O9:O26" si="5">K9-N9</f>
        <v>-67046429.299999997</v>
      </c>
      <c r="P9" s="38"/>
    </row>
    <row r="10" spans="1:16" ht="30.75" customHeight="1" x14ac:dyDescent="0.25">
      <c r="A10" s="10">
        <v>3</v>
      </c>
      <c r="B10" s="10">
        <v>301</v>
      </c>
      <c r="C10" s="11" t="str">
        <f>'[1]FMIS Report'!A10</f>
        <v>301 मुख्यमन्त्री तथा मन्त्रिपरिषद्को कार्यालय</v>
      </c>
      <c r="D10" s="12">
        <f>'[1]FMIS Report'!B10</f>
        <v>472100000</v>
      </c>
      <c r="E10" s="13">
        <f>'[1]FMIS Report'!E10</f>
        <v>28499109.800000001</v>
      </c>
      <c r="F10" s="14">
        <f t="shared" si="1"/>
        <v>6.0366680364329595</v>
      </c>
      <c r="G10" s="13">
        <f>'[1]FMIS Report'!C10</f>
        <v>29700000</v>
      </c>
      <c r="H10" s="13">
        <f>'[1]FMIS Report'!F10</f>
        <v>517486</v>
      </c>
      <c r="I10" s="14">
        <f t="shared" si="0"/>
        <v>1.7423771043771044</v>
      </c>
      <c r="J10" s="15">
        <f t="shared" si="2"/>
        <v>501800000</v>
      </c>
      <c r="K10" s="15">
        <f t="shared" si="3"/>
        <v>29016595.800000001</v>
      </c>
      <c r="L10" s="14">
        <f t="shared" si="4"/>
        <v>5.7825021522518938</v>
      </c>
      <c r="M10" s="16"/>
      <c r="N10" s="17">
        <v>251390828.55000001</v>
      </c>
      <c r="O10" s="17">
        <f t="shared" si="5"/>
        <v>-222374232.75</v>
      </c>
      <c r="P10" s="38"/>
    </row>
    <row r="11" spans="1:16" ht="30.75" customHeight="1" x14ac:dyDescent="0.25">
      <c r="A11" s="10">
        <v>4</v>
      </c>
      <c r="B11" s="10">
        <v>305</v>
      </c>
      <c r="C11" s="11" t="str">
        <f>'[1]FMIS Report'!A11</f>
        <v>305 आर्थिक मामिला तथा योजना मन्त्रालय</v>
      </c>
      <c r="D11" s="12">
        <f>'[1]FMIS Report'!B11</f>
        <v>144000000</v>
      </c>
      <c r="E11" s="13">
        <f>'[1]FMIS Report'!E11</f>
        <v>14532398.130000001</v>
      </c>
      <c r="F11" s="14">
        <f t="shared" si="1"/>
        <v>10.091943145833334</v>
      </c>
      <c r="G11" s="13">
        <f>'[1]FMIS Report'!C11</f>
        <v>20000000</v>
      </c>
      <c r="H11" s="13">
        <f>'[1]FMIS Report'!F11</f>
        <v>492190</v>
      </c>
      <c r="I11" s="14">
        <f t="shared" si="0"/>
        <v>2.46095</v>
      </c>
      <c r="J11" s="15">
        <f t="shared" si="2"/>
        <v>164000000</v>
      </c>
      <c r="K11" s="15">
        <f t="shared" si="3"/>
        <v>15024588.130000001</v>
      </c>
      <c r="L11" s="14">
        <f t="shared" si="4"/>
        <v>9.1613342256097567</v>
      </c>
      <c r="M11" s="16"/>
      <c r="N11" s="17">
        <v>68203592.170000002</v>
      </c>
      <c r="O11" s="17">
        <f t="shared" si="5"/>
        <v>-53179004.039999999</v>
      </c>
      <c r="P11" s="38"/>
    </row>
    <row r="12" spans="1:16" ht="30.75" customHeight="1" x14ac:dyDescent="0.25">
      <c r="A12" s="10">
        <v>5</v>
      </c>
      <c r="B12" s="10">
        <v>307</v>
      </c>
      <c r="C12" s="11" t="str">
        <f>'[1]FMIS Report'!A12</f>
        <v>307 उद्योग, पर्यटन तथा यातायात मन्त्रालय</v>
      </c>
      <c r="D12" s="12">
        <f>'[1]FMIS Report'!B12</f>
        <v>729811000</v>
      </c>
      <c r="E12" s="13">
        <f>'[1]FMIS Report'!E12</f>
        <v>91167184.739999995</v>
      </c>
      <c r="F12" s="14">
        <f t="shared" si="1"/>
        <v>12.491889645401342</v>
      </c>
      <c r="G12" s="13">
        <f>'[1]FMIS Report'!C12</f>
        <v>1174400000</v>
      </c>
      <c r="H12" s="13">
        <f>'[1]FMIS Report'!F12</f>
        <v>2568961</v>
      </c>
      <c r="I12" s="14">
        <f t="shared" si="0"/>
        <v>0.21874667915531337</v>
      </c>
      <c r="J12" s="15">
        <f t="shared" si="2"/>
        <v>1904211000</v>
      </c>
      <c r="K12" s="15">
        <f t="shared" si="3"/>
        <v>93736145.739999995</v>
      </c>
      <c r="L12" s="14">
        <f t="shared" si="4"/>
        <v>4.9225713820579751</v>
      </c>
      <c r="M12" s="16"/>
      <c r="N12" s="17">
        <v>898942286.49000001</v>
      </c>
      <c r="O12" s="17">
        <f t="shared" si="5"/>
        <v>-805206140.75</v>
      </c>
      <c r="P12" s="38"/>
    </row>
    <row r="13" spans="1:16" ht="30.75" customHeight="1" x14ac:dyDescent="0.25">
      <c r="A13" s="10">
        <v>6</v>
      </c>
      <c r="B13" s="10">
        <v>308</v>
      </c>
      <c r="C13" s="11" t="str">
        <f>'[1]FMIS Report'!A13</f>
        <v>308 उर्जा, जलस्रोत तथा सिंचाई मन्त्रालय</v>
      </c>
      <c r="D13" s="12">
        <f>'[1]FMIS Report'!B13</f>
        <v>280000000</v>
      </c>
      <c r="E13" s="13">
        <f>'[1]FMIS Report'!E13</f>
        <v>45091053.350000001</v>
      </c>
      <c r="F13" s="14">
        <f t="shared" si="1"/>
        <v>16.103947625</v>
      </c>
      <c r="G13" s="13">
        <f>'[1]FMIS Report'!C13</f>
        <v>2406000000</v>
      </c>
      <c r="H13" s="13">
        <f>'[1]FMIS Report'!F13</f>
        <v>42008906.049999997</v>
      </c>
      <c r="I13" s="14">
        <f t="shared" si="0"/>
        <v>1.746006070241064</v>
      </c>
      <c r="J13" s="15">
        <f t="shared" si="2"/>
        <v>2686000000</v>
      </c>
      <c r="K13" s="15">
        <f t="shared" si="3"/>
        <v>87099959.400000006</v>
      </c>
      <c r="L13" s="14">
        <f t="shared" si="4"/>
        <v>3.2427386224869696</v>
      </c>
      <c r="M13" s="16"/>
      <c r="N13" s="17">
        <v>2520849723.5700002</v>
      </c>
      <c r="O13" s="17">
        <f t="shared" si="5"/>
        <v>-2433749764.1700001</v>
      </c>
      <c r="P13" s="38"/>
    </row>
    <row r="14" spans="1:16" ht="30.75" customHeight="1" x14ac:dyDescent="0.25">
      <c r="A14" s="10">
        <v>7</v>
      </c>
      <c r="B14" s="10">
        <v>311</v>
      </c>
      <c r="C14" s="11" t="str">
        <f>'[1]FMIS Report'!A14</f>
        <v>312 कृषि, भूमि व्यवस्था तथा सहकारी मन्त्रालय</v>
      </c>
      <c r="D14" s="12">
        <f>'[1]FMIS Report'!B14</f>
        <v>1389050000</v>
      </c>
      <c r="E14" s="13">
        <f>'[1]FMIS Report'!E14</f>
        <v>128889630.76000001</v>
      </c>
      <c r="F14" s="14">
        <f t="shared" si="1"/>
        <v>9.2789770533818086</v>
      </c>
      <c r="G14" s="13">
        <f>'[1]FMIS Report'!C14</f>
        <v>115700000</v>
      </c>
      <c r="H14" s="13">
        <f>'[1]FMIS Report'!F14</f>
        <v>8219185</v>
      </c>
      <c r="I14" s="14">
        <f t="shared" si="0"/>
        <v>7.1038764044943816</v>
      </c>
      <c r="J14" s="15">
        <f t="shared" si="2"/>
        <v>1504750000</v>
      </c>
      <c r="K14" s="15">
        <f t="shared" si="3"/>
        <v>137108815.75999999</v>
      </c>
      <c r="L14" s="14">
        <f t="shared" si="4"/>
        <v>9.1117338933377638</v>
      </c>
      <c r="M14" s="16"/>
      <c r="N14" s="17">
        <v>10988198.800000001</v>
      </c>
      <c r="O14" s="17">
        <f t="shared" si="5"/>
        <v>126120616.95999999</v>
      </c>
      <c r="P14" s="38"/>
    </row>
    <row r="15" spans="1:16" ht="30.75" customHeight="1" x14ac:dyDescent="0.25">
      <c r="A15" s="10">
        <v>8</v>
      </c>
      <c r="B15" s="10">
        <v>312</v>
      </c>
      <c r="C15" s="11" t="str">
        <f>'[1]FMIS Report'!A15</f>
        <v>314 आन्तरिक मामिला तथा कानून मन्त्रालय</v>
      </c>
      <c r="D15" s="12">
        <f>'[1]FMIS Report'!B15</f>
        <v>200996000</v>
      </c>
      <c r="E15" s="13">
        <f>'[1]FMIS Report'!E15</f>
        <v>9836140.3000000007</v>
      </c>
      <c r="F15" s="14">
        <f t="shared" si="1"/>
        <v>4.8936995263587333</v>
      </c>
      <c r="G15" s="13">
        <f>'[1]FMIS Report'!C15</f>
        <v>166000000</v>
      </c>
      <c r="H15" s="13">
        <f>'[1]FMIS Report'!F15</f>
        <v>46047</v>
      </c>
      <c r="I15" s="14">
        <f t="shared" si="0"/>
        <v>2.7739156626506022E-2</v>
      </c>
      <c r="J15" s="15">
        <f t="shared" si="2"/>
        <v>366996000</v>
      </c>
      <c r="K15" s="15">
        <f t="shared" si="3"/>
        <v>9882187.3000000007</v>
      </c>
      <c r="L15" s="14">
        <f t="shared" si="4"/>
        <v>2.6927234356777734</v>
      </c>
      <c r="M15" s="16"/>
      <c r="N15" s="17">
        <v>1005547311.02</v>
      </c>
      <c r="O15" s="17">
        <f t="shared" si="5"/>
        <v>-995665123.72000003</v>
      </c>
      <c r="P15" s="38"/>
    </row>
    <row r="16" spans="1:16" ht="40.5" customHeight="1" x14ac:dyDescent="0.25">
      <c r="A16" s="10">
        <v>9</v>
      </c>
      <c r="B16" s="10">
        <v>314</v>
      </c>
      <c r="C16" s="11" t="str">
        <f>'[1]FMIS Report'!A16</f>
        <v>329 वन तथा वातावरण मन्त्रालय</v>
      </c>
      <c r="D16" s="12">
        <f>'[1]FMIS Report'!B16</f>
        <v>1488167000</v>
      </c>
      <c r="E16" s="13">
        <f>'[1]FMIS Report'!E16</f>
        <v>191026202.27000001</v>
      </c>
      <c r="F16" s="14">
        <f t="shared" si="1"/>
        <v>12.836341772798349</v>
      </c>
      <c r="G16" s="13">
        <f>'[1]FMIS Report'!C16</f>
        <v>1059283000</v>
      </c>
      <c r="H16" s="13">
        <f>'[1]FMIS Report'!F16</f>
        <v>17083081</v>
      </c>
      <c r="I16" s="14">
        <f t="shared" si="0"/>
        <v>1.6127022712532912</v>
      </c>
      <c r="J16" s="15">
        <f t="shared" si="2"/>
        <v>2547450000</v>
      </c>
      <c r="K16" s="15">
        <f t="shared" si="3"/>
        <v>208109283.27000001</v>
      </c>
      <c r="L16" s="14">
        <f t="shared" si="4"/>
        <v>8.1693176812106216</v>
      </c>
      <c r="M16" s="16"/>
      <c r="N16" s="17">
        <v>283129998.79000002</v>
      </c>
      <c r="O16" s="17">
        <f t="shared" si="5"/>
        <v>-75020715.520000011</v>
      </c>
      <c r="P16" s="38"/>
    </row>
    <row r="17" spans="1:16" ht="30" customHeight="1" x14ac:dyDescent="0.25">
      <c r="A17" s="10">
        <v>10</v>
      </c>
      <c r="B17" s="10">
        <v>329</v>
      </c>
      <c r="C17" s="11" t="str">
        <f>'[1]FMIS Report'!A17</f>
        <v>337 भौतिक पूर्वाधार विकास मन्त्रालय</v>
      </c>
      <c r="D17" s="12">
        <f>'[1]FMIS Report'!B17</f>
        <v>313830000</v>
      </c>
      <c r="E17" s="13">
        <f>'[1]FMIS Report'!E17</f>
        <v>39326682.560000002</v>
      </c>
      <c r="F17" s="14">
        <f t="shared" si="1"/>
        <v>12.531205608131794</v>
      </c>
      <c r="G17" s="13">
        <f>'[1]FMIS Report'!C17</f>
        <v>9610670000</v>
      </c>
      <c r="H17" s="13">
        <f>'[1]FMIS Report'!F17</f>
        <v>651195047.66999996</v>
      </c>
      <c r="I17" s="14">
        <f t="shared" si="0"/>
        <v>6.7757507818913769</v>
      </c>
      <c r="J17" s="15">
        <f t="shared" si="2"/>
        <v>9924500000</v>
      </c>
      <c r="K17" s="15">
        <f t="shared" si="3"/>
        <v>690521730.23000002</v>
      </c>
      <c r="L17" s="14">
        <f t="shared" si="4"/>
        <v>6.9577483019799491</v>
      </c>
      <c r="M17" s="16"/>
      <c r="N17" s="17">
        <v>1481788334.74</v>
      </c>
      <c r="O17" s="17">
        <f t="shared" si="5"/>
        <v>-791266604.50999999</v>
      </c>
      <c r="P17" s="38"/>
    </row>
    <row r="18" spans="1:16" ht="30.75" customHeight="1" x14ac:dyDescent="0.25">
      <c r="A18" s="10">
        <v>11</v>
      </c>
      <c r="B18" s="10">
        <v>337</v>
      </c>
      <c r="C18" s="11" t="str">
        <f>'[1]FMIS Report'!A18</f>
        <v>343 युवा तथा खेलकुद मन्त्रालय</v>
      </c>
      <c r="D18" s="12">
        <f>'[1]FMIS Report'!B18</f>
        <v>145400000</v>
      </c>
      <c r="E18" s="13">
        <f>'[1]FMIS Report'!E18</f>
        <v>17602673.460000001</v>
      </c>
      <c r="F18" s="14">
        <f t="shared" si="1"/>
        <v>12.106377895460799</v>
      </c>
      <c r="G18" s="13">
        <f>'[1]FMIS Report'!C18</f>
        <v>227050000</v>
      </c>
      <c r="H18" s="13">
        <f>'[1]FMIS Report'!F18</f>
        <v>0</v>
      </c>
      <c r="I18" s="14">
        <f t="shared" si="0"/>
        <v>0</v>
      </c>
      <c r="J18" s="15">
        <f t="shared" si="2"/>
        <v>372450000</v>
      </c>
      <c r="K18" s="15">
        <f t="shared" si="3"/>
        <v>17602673.460000001</v>
      </c>
      <c r="L18" s="14">
        <f t="shared" si="4"/>
        <v>4.7261843093032621</v>
      </c>
      <c r="M18" s="16"/>
      <c r="N18" s="17">
        <v>7019664500.4699993</v>
      </c>
      <c r="O18" s="17">
        <f t="shared" si="5"/>
        <v>-7002061827.0099993</v>
      </c>
      <c r="P18" s="38"/>
    </row>
    <row r="19" spans="1:16" ht="30.75" customHeight="1" x14ac:dyDescent="0.25">
      <c r="A19" s="10">
        <v>12</v>
      </c>
      <c r="B19" s="10">
        <v>347</v>
      </c>
      <c r="C19" s="11" t="str">
        <f>'[1]FMIS Report'!A19</f>
        <v>347 सहरी विकास तथा खानेपानी मन्त्रालय</v>
      </c>
      <c r="D19" s="12">
        <f>'[1]FMIS Report'!B19</f>
        <v>262000000</v>
      </c>
      <c r="E19" s="13">
        <f>'[1]FMIS Report'!E19</f>
        <v>39155603.039999999</v>
      </c>
      <c r="F19" s="14">
        <f t="shared" si="1"/>
        <v>14.944886656488549</v>
      </c>
      <c r="G19" s="13">
        <f>'[1]FMIS Report'!C19</f>
        <v>5358380000</v>
      </c>
      <c r="H19" s="13">
        <f>'[1]FMIS Report'!F19</f>
        <v>361546461</v>
      </c>
      <c r="I19" s="14">
        <f t="shared" si="0"/>
        <v>6.7473090934200259</v>
      </c>
      <c r="J19" s="15">
        <f t="shared" si="2"/>
        <v>5620380000</v>
      </c>
      <c r="K19" s="15">
        <f t="shared" si="3"/>
        <v>400702064.04000002</v>
      </c>
      <c r="L19" s="14">
        <f t="shared" si="4"/>
        <v>7.1294479028108428</v>
      </c>
      <c r="M19" s="16"/>
      <c r="N19" s="17">
        <v>4573361500.2799997</v>
      </c>
      <c r="O19" s="17">
        <f t="shared" si="5"/>
        <v>-4172659436.2399998</v>
      </c>
      <c r="P19" s="38"/>
    </row>
    <row r="20" spans="1:16" ht="30.75" customHeight="1" x14ac:dyDescent="0.25">
      <c r="A20" s="10">
        <v>13</v>
      </c>
      <c r="B20" s="10">
        <v>350</v>
      </c>
      <c r="C20" s="11" t="str">
        <f>'[1]FMIS Report'!A20</f>
        <v>350 सामाजिक विकास मन्त्रालय</v>
      </c>
      <c r="D20" s="12">
        <f>'[1]FMIS Report'!B20</f>
        <v>2354874000</v>
      </c>
      <c r="E20" s="13">
        <f>'[1]FMIS Report'!E20</f>
        <v>108252807.16</v>
      </c>
      <c r="F20" s="14">
        <f t="shared" si="1"/>
        <v>4.5969681248338548</v>
      </c>
      <c r="G20" s="13">
        <f>'[1]FMIS Report'!C20</f>
        <v>1262663000</v>
      </c>
      <c r="H20" s="13">
        <f>'[1]FMIS Report'!F20</f>
        <v>7682060</v>
      </c>
      <c r="I20" s="14">
        <f t="shared" si="0"/>
        <v>0.60840144995141221</v>
      </c>
      <c r="J20" s="15">
        <f t="shared" si="2"/>
        <v>3617537000</v>
      </c>
      <c r="K20" s="15">
        <f t="shared" si="3"/>
        <v>115934867.16</v>
      </c>
      <c r="L20" s="14">
        <f t="shared" si="4"/>
        <v>3.2048011439827704</v>
      </c>
      <c r="M20" s="16"/>
      <c r="N20" s="17">
        <v>2030089255.1599998</v>
      </c>
      <c r="O20" s="17">
        <f t="shared" si="5"/>
        <v>-1914154387.9999998</v>
      </c>
      <c r="P20" s="38"/>
    </row>
    <row r="21" spans="1:16" ht="30.75" customHeight="1" x14ac:dyDescent="0.25">
      <c r="A21" s="10">
        <v>14</v>
      </c>
      <c r="B21" s="10">
        <v>370</v>
      </c>
      <c r="C21" s="11" t="str">
        <f>'[1]FMIS Report'!A21</f>
        <v>370 स्वास्थ्य मन्त्रालय</v>
      </c>
      <c r="D21" s="12">
        <f>'[1]FMIS Report'!B21</f>
        <v>3381308000</v>
      </c>
      <c r="E21" s="13">
        <f>'[1]FMIS Report'!E21</f>
        <v>433716949.80000001</v>
      </c>
      <c r="F21" s="14">
        <f t="shared" si="1"/>
        <v>12.826898638041847</v>
      </c>
      <c r="G21" s="13">
        <f>'[1]FMIS Report'!C21</f>
        <v>1571665000</v>
      </c>
      <c r="H21" s="13">
        <f>'[1]FMIS Report'!F21</f>
        <v>604659379.5</v>
      </c>
      <c r="I21" s="14">
        <f>H21/G21*100</f>
        <v>38.472535782116417</v>
      </c>
      <c r="J21" s="15">
        <f t="shared" si="2"/>
        <v>4952973000</v>
      </c>
      <c r="K21" s="15">
        <f t="shared" si="3"/>
        <v>1038376329.3</v>
      </c>
      <c r="L21" s="14">
        <f t="shared" si="4"/>
        <v>20.964708051103852</v>
      </c>
      <c r="M21" s="16"/>
      <c r="N21" s="17">
        <v>4952411469.25</v>
      </c>
      <c r="O21" s="17">
        <f t="shared" si="5"/>
        <v>-3914035139.9499998</v>
      </c>
      <c r="P21" s="38"/>
    </row>
    <row r="22" spans="1:16" ht="29.25" customHeight="1" x14ac:dyDescent="0.25">
      <c r="A22" s="10">
        <v>15</v>
      </c>
      <c r="B22" s="10">
        <v>391</v>
      </c>
      <c r="C22" s="11" t="str">
        <f>'[1]FMIS Report'!A22</f>
        <v>391 प्रदेश योजना आयोग</v>
      </c>
      <c r="D22" s="12">
        <f>'[1]FMIS Report'!B22</f>
        <v>26500000</v>
      </c>
      <c r="E22" s="13">
        <f>'[1]FMIS Report'!E22</f>
        <v>3033582.48</v>
      </c>
      <c r="F22" s="14">
        <f t="shared" si="1"/>
        <v>11.447481056603774</v>
      </c>
      <c r="G22" s="13">
        <f>'[1]FMIS Report'!C22</f>
        <v>4000000</v>
      </c>
      <c r="H22" s="13">
        <f>'[1]FMIS Report'!F22</f>
        <v>0</v>
      </c>
      <c r="I22" s="14">
        <f t="shared" si="0"/>
        <v>0</v>
      </c>
      <c r="J22" s="15">
        <f t="shared" si="2"/>
        <v>30500000</v>
      </c>
      <c r="K22" s="15">
        <f t="shared" si="3"/>
        <v>3033582.48</v>
      </c>
      <c r="L22" s="14">
        <f t="shared" si="4"/>
        <v>9.9461720655737711</v>
      </c>
      <c r="M22" s="16"/>
      <c r="N22" s="17">
        <v>12136953.58</v>
      </c>
      <c r="O22" s="17">
        <f t="shared" si="5"/>
        <v>-9103371.0999999996</v>
      </c>
      <c r="P22" s="38"/>
    </row>
    <row r="23" spans="1:16" ht="27.75" customHeight="1" x14ac:dyDescent="0.25">
      <c r="A23" s="10">
        <v>16</v>
      </c>
      <c r="B23" s="10">
        <v>602</v>
      </c>
      <c r="C23" s="11" t="str">
        <f>'[1]FMIS Report'!A23</f>
        <v>602 अर्थ - विविध</v>
      </c>
      <c r="D23" s="12">
        <f>'[1]FMIS Report'!B23</f>
        <v>501000000</v>
      </c>
      <c r="E23" s="13">
        <f>'[1]FMIS Report'!E23</f>
        <v>0</v>
      </c>
      <c r="F23" s="14">
        <f t="shared" si="1"/>
        <v>0</v>
      </c>
      <c r="G23" s="13">
        <f>'[1]FMIS Report'!C23</f>
        <v>429704000</v>
      </c>
      <c r="H23" s="13">
        <f>'[1]FMIS Report'!F23</f>
        <v>0</v>
      </c>
      <c r="I23" s="14">
        <f t="shared" si="0"/>
        <v>0</v>
      </c>
      <c r="J23" s="15">
        <f t="shared" si="2"/>
        <v>930704000</v>
      </c>
      <c r="K23" s="15">
        <f t="shared" si="3"/>
        <v>0</v>
      </c>
      <c r="L23" s="14">
        <f t="shared" si="4"/>
        <v>0</v>
      </c>
      <c r="M23" s="16"/>
      <c r="N23" s="17">
        <v>0</v>
      </c>
      <c r="O23" s="17">
        <f t="shared" si="5"/>
        <v>0</v>
      </c>
      <c r="P23" s="39"/>
    </row>
    <row r="24" spans="1:16" ht="27.75" customHeight="1" x14ac:dyDescent="0.25">
      <c r="A24" s="40" t="s">
        <v>9</v>
      </c>
      <c r="B24" s="41"/>
      <c r="C24" s="42"/>
      <c r="D24" s="18">
        <f>SUM(D8:D23)</f>
        <v>12014786000</v>
      </c>
      <c r="E24" s="18">
        <f>SUM(E8:E23)</f>
        <v>1196292758.8300002</v>
      </c>
      <c r="F24" s="19">
        <f t="shared" si="1"/>
        <v>9.9568378398916142</v>
      </c>
      <c r="G24" s="18">
        <f t="shared" ref="G24:J24" si="6">SUM(G8:G23)</f>
        <v>23471465000</v>
      </c>
      <c r="H24" s="18">
        <f t="shared" si="6"/>
        <v>1696018804.2199998</v>
      </c>
      <c r="I24" s="19">
        <f t="shared" si="0"/>
        <v>7.2258753521350281</v>
      </c>
      <c r="J24" s="18">
        <f t="shared" si="6"/>
        <v>35486251000</v>
      </c>
      <c r="K24" s="20">
        <f t="shared" si="3"/>
        <v>2892311563.0500002</v>
      </c>
      <c r="L24" s="19">
        <f t="shared" si="4"/>
        <v>8.1505131749476725</v>
      </c>
      <c r="M24" s="21"/>
      <c r="N24" s="22">
        <v>25421626711.699997</v>
      </c>
      <c r="O24" s="17">
        <f t="shared" si="5"/>
        <v>-22529315148.649998</v>
      </c>
      <c r="P24" s="23"/>
    </row>
    <row r="25" spans="1:16" ht="27.75" customHeight="1" x14ac:dyDescent="0.25">
      <c r="A25" s="10">
        <v>17</v>
      </c>
      <c r="B25" s="10">
        <v>801</v>
      </c>
      <c r="C25" s="11" t="str">
        <f>'[1]FMIS Report'!A24</f>
        <v>801 स्थानीय तह</v>
      </c>
      <c r="D25" s="12">
        <f>'[1]FMIS Report'!B24</f>
        <v>3423749000</v>
      </c>
      <c r="E25" s="13">
        <f>'[1]FMIS Report'!E24</f>
        <v>745823265.60000002</v>
      </c>
      <c r="F25" s="14">
        <f t="shared" si="1"/>
        <v>21.783818428278476</v>
      </c>
      <c r="G25" s="13">
        <f>'[1]FMIS Report'!C24</f>
        <v>0</v>
      </c>
      <c r="H25" s="13">
        <f>'[1]FMIS Report'!F24</f>
        <v>0</v>
      </c>
      <c r="I25" s="14">
        <v>0</v>
      </c>
      <c r="J25" s="15">
        <f t="shared" ref="J25:J26" si="7">D25+G25</f>
        <v>3423749000</v>
      </c>
      <c r="K25" s="15">
        <f t="shared" si="3"/>
        <v>745823265.60000002</v>
      </c>
      <c r="L25" s="14">
        <f t="shared" si="4"/>
        <v>21.783818428278476</v>
      </c>
      <c r="M25" s="16"/>
      <c r="N25" s="24">
        <v>2804339608.54</v>
      </c>
      <c r="O25" s="24">
        <f t="shared" si="5"/>
        <v>-2058516342.9400001</v>
      </c>
      <c r="P25" s="24">
        <f>K25-N25</f>
        <v>-2058516342.9400001</v>
      </c>
    </row>
    <row r="26" spans="1:16" ht="27.75" customHeight="1" x14ac:dyDescent="0.25">
      <c r="A26" s="43" t="s">
        <v>17</v>
      </c>
      <c r="B26" s="44"/>
      <c r="C26" s="45"/>
      <c r="D26" s="25">
        <f>D25+D24</f>
        <v>15438535000</v>
      </c>
      <c r="E26" s="25">
        <f>E25+E24</f>
        <v>1942116024.4300003</v>
      </c>
      <c r="F26" s="26">
        <f t="shared" si="1"/>
        <v>12.579665262474713</v>
      </c>
      <c r="G26" s="25">
        <f>G25+G24</f>
        <v>23471465000</v>
      </c>
      <c r="H26" s="25">
        <f>H25+H24</f>
        <v>1696018804.2199998</v>
      </c>
      <c r="I26" s="26">
        <f>H26/G26*100</f>
        <v>7.2258753521350281</v>
      </c>
      <c r="J26" s="25">
        <f t="shared" si="7"/>
        <v>38910000000</v>
      </c>
      <c r="K26" s="25">
        <f t="shared" si="3"/>
        <v>3638134828.6500001</v>
      </c>
      <c r="L26" s="26">
        <f t="shared" si="4"/>
        <v>9.3501280612952975</v>
      </c>
      <c r="M26" s="27"/>
      <c r="N26" s="22">
        <v>28225966320.239998</v>
      </c>
      <c r="O26" s="17">
        <f t="shared" si="5"/>
        <v>-24587831491.589996</v>
      </c>
      <c r="P26" s="28"/>
    </row>
    <row r="27" spans="1:16" ht="23.25" x14ac:dyDescent="0.25">
      <c r="D27" s="30"/>
      <c r="E27" s="31"/>
      <c r="F27" s="32"/>
      <c r="G27" s="30"/>
      <c r="H27" s="31"/>
      <c r="I27" s="32"/>
      <c r="J27" s="30"/>
      <c r="N27" s="33"/>
      <c r="O27" s="33"/>
      <c r="P27" s="33"/>
    </row>
    <row r="28" spans="1:16" ht="23.25" hidden="1" x14ac:dyDescent="0.25">
      <c r="D28" s="30"/>
      <c r="E28" s="31"/>
      <c r="F28" s="32"/>
      <c r="G28" s="30"/>
      <c r="H28" s="31"/>
      <c r="I28" s="32"/>
      <c r="J28" s="30"/>
    </row>
    <row r="29" spans="1:16" ht="23.25" hidden="1" x14ac:dyDescent="0.25">
      <c r="C29" s="34" t="s">
        <v>18</v>
      </c>
      <c r="D29" s="30" t="e">
        <f>D26-#REF!</f>
        <v>#REF!</v>
      </c>
      <c r="E29" s="30" t="e">
        <f>E26-#REF!</f>
        <v>#REF!</v>
      </c>
      <c r="F29" s="30"/>
      <c r="G29" s="30" t="e">
        <f>G26-#REF!</f>
        <v>#REF!</v>
      </c>
      <c r="H29" s="30" t="e">
        <f>H26-#REF!</f>
        <v>#REF!</v>
      </c>
      <c r="I29" s="30"/>
      <c r="J29" s="30" t="e">
        <f>J26-#REF!</f>
        <v>#REF!</v>
      </c>
      <c r="K29" s="30" t="e">
        <f>K26-#REF!</f>
        <v>#REF!</v>
      </c>
      <c r="L29" s="30"/>
      <c r="M29" s="30"/>
    </row>
  </sheetData>
  <sheetProtection selectLockedCells="1"/>
  <mergeCells count="15">
    <mergeCell ref="A1:L1"/>
    <mergeCell ref="A2:L2"/>
    <mergeCell ref="A3:L3"/>
    <mergeCell ref="A4:L4"/>
    <mergeCell ref="A5:L5"/>
    <mergeCell ref="J6:L6"/>
    <mergeCell ref="N6:P6"/>
    <mergeCell ref="P8:P23"/>
    <mergeCell ref="A24:C24"/>
    <mergeCell ref="A26:C26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2025-10-26T10:00:14Z</dcterms:created>
  <dcterms:modified xsi:type="dcterms:W3CDTF">2025-10-26T10:04:08Z</dcterms:modified>
</cp:coreProperties>
</file>